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9" activeTab="0"/>
  </bookViews>
  <sheets>
    <sheet name="10 Teams 6 Runden" sheetId="1" r:id="rId1"/>
    <sheet name="9 Teams 6 Runden" sheetId="2" r:id="rId2"/>
    <sheet name="9 Teams 7 Runden" sheetId="3" r:id="rId3"/>
    <sheet name="7-8 Teams 6 Runden" sheetId="4" r:id="rId4"/>
    <sheet name="5-6 Teams 5 Runden" sheetId="5" r:id="rId5"/>
    <sheet name="Teams" sheetId="6" r:id="rId6"/>
    <sheet name="change log" sheetId="7" r:id="rId7"/>
  </sheets>
  <definedNames>
    <definedName name="_xlnm.Print_Area" localSheetId="0">'10 Teams 6 Runden'!$A:$I</definedName>
    <definedName name="_xlnm.Print_Area" localSheetId="1">'9 Teams 6 Runden'!$A:$I</definedName>
    <definedName name="_xlnm.Print_Area" localSheetId="2">'9 Teams 7 Runden'!$A:$I</definedName>
    <definedName name="_xlnm.Print_Area" localSheetId="3">'7-8 Teams 6 Runden'!$A:$I</definedName>
    <definedName name="_xlnm.Print_Area" localSheetId="4">'5-6 Teams 5 Runden'!$A:$I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<sst xmlns="http://schemas.openxmlformats.org/spreadsheetml/2006/main" count="206" uniqueCount="53">
  <si>
    <t>3 gegen 3-Liga Köln</t>
  </si>
  <si>
    <t>Sportplatz: …</t>
  </si>
  <si>
    <t>U10-2 - Spieltag 1 – 5.9.2020</t>
  </si>
  <si>
    <t>Start</t>
  </si>
  <si>
    <t>Spieldauer</t>
  </si>
  <si>
    <t>Pause</t>
  </si>
  <si>
    <t>Runde</t>
  </si>
  <si>
    <t>Anstoß</t>
  </si>
  <si>
    <t>Ende</t>
  </si>
  <si>
    <t>Team 1</t>
  </si>
  <si>
    <t>Feld</t>
  </si>
  <si>
    <t>Spielform</t>
  </si>
  <si>
    <t>Team 2</t>
  </si>
  <si>
    <t>Verein</t>
  </si>
  <si>
    <t>Team</t>
  </si>
  <si>
    <t>Insgesamt</t>
  </si>
  <si>
    <t>Vereins interne Duelle</t>
  </si>
  <si>
    <t>Jugendtore</t>
  </si>
  <si>
    <t>Minitore</t>
  </si>
  <si>
    <t>Käfig</t>
  </si>
  <si>
    <t>Vorwärts Spoho</t>
  </si>
  <si>
    <t>ESV Olympia</t>
  </si>
  <si>
    <t>Rheingold Poll</t>
  </si>
  <si>
    <t xml:space="preserve"> </t>
  </si>
  <si>
    <t>SpVg Porz</t>
  </si>
  <si>
    <t>Bor. Hohenlind</t>
  </si>
  <si>
    <t>3 gegen 3 Liga-Köln</t>
  </si>
  <si>
    <t>TFG Nippes</t>
  </si>
  <si>
    <t>DJK Südwest</t>
  </si>
  <si>
    <t>Ballfieber Colon.</t>
  </si>
  <si>
    <t xml:space="preserve"> Sportplatz: …</t>
  </si>
  <si>
    <t>Blau Weiß Köln</t>
  </si>
  <si>
    <t>Deutz 05</t>
  </si>
  <si>
    <t>SC Holweide</t>
  </si>
  <si>
    <t>U10-1 - Spieltag 2 – 04.09.2021</t>
  </si>
  <si>
    <t>1. FC Köln</t>
  </si>
  <si>
    <t>FC Viktoria</t>
  </si>
  <si>
    <t>U9 - Spieltag 2 - 04.09.2021</t>
  </si>
  <si>
    <t>SC Rondorf</t>
  </si>
  <si>
    <t>SpVg Flittard</t>
  </si>
  <si>
    <t>Vereine</t>
  </si>
  <si>
    <t>rot</t>
  </si>
  <si>
    <t>gelb</t>
  </si>
  <si>
    <t>blau</t>
  </si>
  <si>
    <t>grün</t>
  </si>
  <si>
    <t>DJK Roland West</t>
  </si>
  <si>
    <t>orange</t>
  </si>
  <si>
    <t>FC Köln</t>
  </si>
  <si>
    <t>SC Fortuna</t>
  </si>
  <si>
    <t>SC Viktoria</t>
  </si>
  <si>
    <t>7-8 Teams so geändert, dass be 2 Jugentor-Feldern jeder die gleiche Anzahl pro Spielform hat</t>
  </si>
  <si>
    <t>Spielpläne für 9 Teams angepasst</t>
  </si>
  <si>
    <t>Blau Weiß Köln hinzugefügt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</si>
</sst>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DD/\ MMM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ill="1" applyAlignment="1">
      <alignment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4" fillId="0" borderId="0" xfId="20" applyFont="1" applyFill="1" applyAlignment="1">
      <alignment/>
      <protection/>
    </xf>
    <xf numFmtId="164" fontId="3" fillId="2" borderId="0" xfId="20" applyFont="1" applyFill="1" applyBorder="1" applyAlignment="1">
      <alignment horizontal="center" vertical="center"/>
      <protection/>
    </xf>
    <xf numFmtId="164" fontId="1" fillId="0" borderId="0" xfId="20" applyAlignment="1">
      <alignment horizontal="center"/>
      <protection/>
    </xf>
    <xf numFmtId="164" fontId="5" fillId="3" borderId="1" xfId="20" applyFont="1" applyFill="1" applyBorder="1" applyAlignment="1">
      <alignment horizontal="left" vertical="center"/>
      <protection/>
    </xf>
    <xf numFmtId="165" fontId="1" fillId="2" borderId="0" xfId="20" applyNumberFormat="1" applyFill="1" applyAlignment="1">
      <alignment horizontal="center" vertical="center"/>
      <protection/>
    </xf>
    <xf numFmtId="165" fontId="1" fillId="2" borderId="0" xfId="20" applyNumberFormat="1" applyFill="1" applyAlignment="1">
      <alignment horizontal="center"/>
      <protection/>
    </xf>
    <xf numFmtId="164" fontId="1" fillId="0" borderId="2" xfId="20" applyBorder="1" applyAlignment="1">
      <alignment/>
      <protection/>
    </xf>
    <xf numFmtId="164" fontId="5" fillId="3" borderId="1" xfId="20" applyFont="1" applyFill="1" applyBorder="1" applyAlignment="1">
      <alignment horizontal="center" vertical="center"/>
      <protection/>
    </xf>
    <xf numFmtId="164" fontId="5" fillId="3" borderId="1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center" wrapText="1"/>
      <protection/>
    </xf>
    <xf numFmtId="164" fontId="1" fillId="4" borderId="1" xfId="20" applyFill="1" applyBorder="1" applyAlignment="1">
      <alignment horizontal="center" vertical="center"/>
      <protection/>
    </xf>
    <xf numFmtId="165" fontId="1" fillId="4" borderId="1" xfId="20" applyNumberFormat="1" applyFill="1" applyBorder="1" applyAlignment="1">
      <alignment horizontal="center" vertical="center"/>
      <protection/>
    </xf>
    <xf numFmtId="165" fontId="0" fillId="4" borderId="1" xfId="0" applyNumberFormat="1" applyFill="1" applyBorder="1" applyAlignment="1">
      <alignment horizontal="center" vertical="center"/>
    </xf>
    <xf numFmtId="164" fontId="1" fillId="4" borderId="1" xfId="20" applyFill="1" applyBorder="1" applyAlignment="1">
      <alignment horizontal="right"/>
      <protection/>
    </xf>
    <xf numFmtId="164" fontId="1" fillId="4" borderId="1" xfId="20" applyFill="1" applyBorder="1" applyAlignment="1">
      <alignment horizontal="left"/>
      <protection/>
    </xf>
    <xf numFmtId="164" fontId="6" fillId="4" borderId="1" xfId="20" applyFont="1" applyFill="1" applyBorder="1" applyAlignment="1">
      <alignment horizontal="center"/>
      <protection/>
    </xf>
    <xf numFmtId="164" fontId="1" fillId="2" borderId="1" xfId="20" applyFont="1" applyFill="1" applyBorder="1" applyAlignment="1">
      <alignment horizontal="left" vertical="center"/>
      <protection/>
    </xf>
    <xf numFmtId="164" fontId="0" fillId="4" borderId="1" xfId="0" applyFill="1" applyBorder="1" applyAlignment="1">
      <alignment horizontal="right"/>
    </xf>
    <xf numFmtId="164" fontId="0" fillId="4" borderId="1" xfId="0" applyFill="1" applyBorder="1" applyAlignment="1">
      <alignment horizontal="left"/>
    </xf>
    <xf numFmtId="164" fontId="7" fillId="2" borderId="3" xfId="20" applyFont="1" applyFill="1" applyBorder="1" applyAlignment="1">
      <alignment horizontal="center" vertical="center" wrapText="1"/>
      <protection/>
    </xf>
    <xf numFmtId="164" fontId="1" fillId="2" borderId="1" xfId="20" applyFont="1" applyFill="1" applyBorder="1" applyAlignment="1">
      <alignment horizontal="right"/>
      <protection/>
    </xf>
    <xf numFmtId="164" fontId="1" fillId="2" borderId="1" xfId="20" applyFont="1" applyFill="1" applyBorder="1" applyAlignment="1">
      <alignment horizontal="left"/>
      <protection/>
    </xf>
    <xf numFmtId="164" fontId="1" fillId="4" borderId="1" xfId="20" applyFill="1" applyBorder="1" applyAlignment="1">
      <alignment horizontal="center"/>
      <protection/>
    </xf>
    <xf numFmtId="164" fontId="1" fillId="5" borderId="1" xfId="20" applyFill="1" applyBorder="1" applyAlignment="1">
      <alignment horizontal="center" vertical="center"/>
      <protection/>
    </xf>
    <xf numFmtId="165" fontId="1" fillId="5" borderId="1" xfId="20" applyNumberFormat="1" applyFill="1" applyBorder="1" applyAlignment="1">
      <alignment horizontal="center" vertical="center"/>
      <protection/>
    </xf>
    <xf numFmtId="165" fontId="0" fillId="5" borderId="1" xfId="0" applyNumberFormat="1" applyFill="1" applyBorder="1" applyAlignment="1">
      <alignment horizontal="center" vertical="center"/>
    </xf>
    <xf numFmtId="164" fontId="1" fillId="5" borderId="1" xfId="20" applyFill="1" applyBorder="1" applyAlignment="1">
      <alignment horizontal="right"/>
      <protection/>
    </xf>
    <xf numFmtId="164" fontId="1" fillId="5" borderId="1" xfId="20" applyFill="1" applyBorder="1" applyAlignment="1">
      <alignment horizontal="left"/>
      <protection/>
    </xf>
    <xf numFmtId="164" fontId="6" fillId="5" borderId="1" xfId="20" applyFont="1" applyFill="1" applyBorder="1" applyAlignment="1">
      <alignment horizontal="center"/>
      <protection/>
    </xf>
    <xf numFmtId="164" fontId="1" fillId="5" borderId="1" xfId="20" applyFont="1" applyFill="1" applyBorder="1" applyAlignment="1">
      <alignment horizontal="left" vertical="center"/>
      <protection/>
    </xf>
    <xf numFmtId="164" fontId="0" fillId="5" borderId="1" xfId="0" applyFill="1" applyBorder="1" applyAlignment="1">
      <alignment horizontal="right"/>
    </xf>
    <xf numFmtId="164" fontId="0" fillId="5" borderId="1" xfId="0" applyFill="1" applyBorder="1" applyAlignment="1">
      <alignment horizontal="left"/>
    </xf>
    <xf numFmtId="164" fontId="0" fillId="4" borderId="1" xfId="0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/>
    </xf>
    <xf numFmtId="164" fontId="1" fillId="4" borderId="1" xfId="20" applyFont="1" applyFill="1" applyBorder="1" applyAlignment="1">
      <alignment horizontal="left" vertical="center"/>
      <protection/>
    </xf>
    <xf numFmtId="164" fontId="0" fillId="5" borderId="1" xfId="0" applyFill="1" applyBorder="1" applyAlignment="1">
      <alignment horizontal="center" vertical="center"/>
    </xf>
    <xf numFmtId="164" fontId="6" fillId="5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left" vertical="center"/>
    </xf>
    <xf numFmtId="164" fontId="1" fillId="4" borderId="1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left"/>
    </xf>
    <xf numFmtId="165" fontId="1" fillId="2" borderId="0" xfId="20" applyNumberFormat="1" applyFill="1">
      <alignment/>
      <protection/>
    </xf>
    <xf numFmtId="164" fontId="1" fillId="4" borderId="3" xfId="20" applyFill="1" applyBorder="1" applyAlignment="1">
      <alignment horizontal="center" vertical="center"/>
      <protection/>
    </xf>
    <xf numFmtId="164" fontId="1" fillId="2" borderId="1" xfId="20" applyFont="1" applyFill="1" applyBorder="1" applyAlignment="1">
      <alignment horizontal="center"/>
      <protection/>
    </xf>
    <xf numFmtId="164" fontId="1" fillId="2" borderId="1" xfId="0" applyFont="1" applyFill="1" applyBorder="1" applyAlignment="1">
      <alignment horizontal="center"/>
    </xf>
    <xf numFmtId="164" fontId="1" fillId="2" borderId="1" xfId="20" applyFill="1" applyBorder="1" applyAlignment="1">
      <alignment horizontal="left"/>
      <protection/>
    </xf>
    <xf numFmtId="164" fontId="1" fillId="5" borderId="3" xfId="20" applyFill="1" applyBorder="1" applyAlignment="1">
      <alignment horizontal="center" vertical="center"/>
      <protection/>
    </xf>
    <xf numFmtId="164" fontId="1" fillId="0" borderId="0" xfId="20" applyFill="1">
      <alignment/>
      <protection/>
    </xf>
    <xf numFmtId="164" fontId="8" fillId="6" borderId="0" xfId="20" applyFont="1" applyFill="1" applyBorder="1" applyAlignment="1">
      <alignment horizontal="left"/>
      <protection/>
    </xf>
    <xf numFmtId="164" fontId="1" fillId="7" borderId="0" xfId="20" applyFont="1" applyFill="1" applyAlignment="1">
      <alignment vertical="center"/>
      <protection/>
    </xf>
    <xf numFmtId="164" fontId="1" fillId="7" borderId="0" xfId="0" applyFont="1" applyFill="1" applyAlignment="1">
      <alignment vertical="center"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 val="0"/>
        <color rgb="FF9C0006"/>
      </font>
      <fill>
        <patternFill patternType="solid">
          <fgColor rgb="FFDAE3F3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03864"/>
      <rgbColor rgb="00339966"/>
      <rgbColor rgb="00003300"/>
      <rgbColor rgb="00333300"/>
      <rgbColor rgb="00993300"/>
      <rgbColor rgb="00993366"/>
      <rgbColor rgb="00333399"/>
      <rgbColor rgb="003857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37</xdr:row>
      <xdr:rowOff>133350</xdr:rowOff>
    </xdr:from>
    <xdr:to>
      <xdr:col>7</xdr:col>
      <xdr:colOff>190500</xdr:colOff>
      <xdr:row>48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238875"/>
          <a:ext cx="3495675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114300</xdr:colOff>
      <xdr:row>43</xdr:row>
      <xdr:rowOff>38100</xdr:rowOff>
    </xdr:from>
    <xdr:to>
      <xdr:col>10</xdr:col>
      <xdr:colOff>828675</xdr:colOff>
      <xdr:row>48</xdr:row>
      <xdr:rowOff>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7115175"/>
          <a:ext cx="7143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742950</xdr:colOff>
      <xdr:row>37</xdr:row>
      <xdr:rowOff>114300</xdr:rowOff>
    </xdr:from>
    <xdr:to>
      <xdr:col>10</xdr:col>
      <xdr:colOff>647700</xdr:colOff>
      <xdr:row>42</xdr:row>
      <xdr:rowOff>85725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6219825"/>
          <a:ext cx="7715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38</xdr:row>
      <xdr:rowOff>28575</xdr:rowOff>
    </xdr:from>
    <xdr:to>
      <xdr:col>3</xdr:col>
      <xdr:colOff>457200</xdr:colOff>
      <xdr:row>42</xdr:row>
      <xdr:rowOff>161925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6296025"/>
          <a:ext cx="7334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38</xdr:row>
      <xdr:rowOff>38100</xdr:rowOff>
    </xdr:from>
    <xdr:to>
      <xdr:col>4</xdr:col>
      <xdr:colOff>266700</xdr:colOff>
      <xdr:row>43</xdr:row>
      <xdr:rowOff>9525</xdr:rowOff>
    </xdr:to>
    <xdr:pic>
      <xdr:nvPicPr>
        <xdr:cNvPr id="5" name="Grafi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8325" y="6305550"/>
          <a:ext cx="7620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43</xdr:row>
      <xdr:rowOff>85725</xdr:rowOff>
    </xdr:from>
    <xdr:to>
      <xdr:col>3</xdr:col>
      <xdr:colOff>457200</xdr:colOff>
      <xdr:row>48</xdr:row>
      <xdr:rowOff>57150</xdr:rowOff>
    </xdr:to>
    <xdr:pic>
      <xdr:nvPicPr>
        <xdr:cNvPr id="6" name="Grafi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7162800"/>
          <a:ext cx="7334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533400</xdr:colOff>
      <xdr:row>43</xdr:row>
      <xdr:rowOff>95250</xdr:rowOff>
    </xdr:from>
    <xdr:to>
      <xdr:col>4</xdr:col>
      <xdr:colOff>238125</xdr:colOff>
      <xdr:row>48</xdr:row>
      <xdr:rowOff>47625</xdr:rowOff>
    </xdr:to>
    <xdr:pic>
      <xdr:nvPicPr>
        <xdr:cNvPr id="7" name="Grafi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0" y="7172325"/>
          <a:ext cx="7620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600075</xdr:colOff>
      <xdr:row>38</xdr:row>
      <xdr:rowOff>19050</xdr:rowOff>
    </xdr:from>
    <xdr:to>
      <xdr:col>12</xdr:col>
      <xdr:colOff>647700</xdr:colOff>
      <xdr:row>42</xdr:row>
      <xdr:rowOff>142875</xdr:rowOff>
    </xdr:to>
    <xdr:pic>
      <xdr:nvPicPr>
        <xdr:cNvPr id="8" name="Grafi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15325" y="6286500"/>
          <a:ext cx="733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733425</xdr:colOff>
      <xdr:row>38</xdr:row>
      <xdr:rowOff>28575</xdr:rowOff>
    </xdr:from>
    <xdr:to>
      <xdr:col>13</xdr:col>
      <xdr:colOff>695325</xdr:colOff>
      <xdr:row>42</xdr:row>
      <xdr:rowOff>142875</xdr:rowOff>
    </xdr:to>
    <xdr:pic>
      <xdr:nvPicPr>
        <xdr:cNvPr id="9" name="Grafik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34475" y="6296025"/>
          <a:ext cx="7429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447675</xdr:colOff>
      <xdr:row>38</xdr:row>
      <xdr:rowOff>28575</xdr:rowOff>
    </xdr:from>
    <xdr:to>
      <xdr:col>6</xdr:col>
      <xdr:colOff>276225</xdr:colOff>
      <xdr:row>43</xdr:row>
      <xdr:rowOff>19050</xdr:rowOff>
    </xdr:to>
    <xdr:pic>
      <xdr:nvPicPr>
        <xdr:cNvPr id="10" name="Grafik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81300" y="6296025"/>
          <a:ext cx="7239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552450</xdr:colOff>
      <xdr:row>0</xdr:row>
      <xdr:rowOff>19050</xdr:rowOff>
    </xdr:from>
    <xdr:to>
      <xdr:col>8</xdr:col>
      <xdr:colOff>485775</xdr:colOff>
      <xdr:row>3</xdr:row>
      <xdr:rowOff>171450</xdr:rowOff>
    </xdr:to>
    <xdr:pic>
      <xdr:nvPicPr>
        <xdr:cNvPr id="11" name="Grafik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72025" y="19050"/>
          <a:ext cx="9906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37</xdr:row>
      <xdr:rowOff>0</xdr:rowOff>
    </xdr:from>
    <xdr:to>
      <xdr:col>7</xdr:col>
      <xdr:colOff>200025</xdr:colOff>
      <xdr:row>48</xdr:row>
      <xdr:rowOff>9525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105525"/>
          <a:ext cx="3495675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619125</xdr:colOff>
      <xdr:row>44</xdr:row>
      <xdr:rowOff>85725</xdr:rowOff>
    </xdr:from>
    <xdr:to>
      <xdr:col>12</xdr:col>
      <xdr:colOff>676275</xdr:colOff>
      <xdr:row>49</xdr:row>
      <xdr:rowOff>57150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7324725"/>
          <a:ext cx="742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542925</xdr:colOff>
      <xdr:row>37</xdr:row>
      <xdr:rowOff>95250</xdr:rowOff>
    </xdr:from>
    <xdr:to>
      <xdr:col>4</xdr:col>
      <xdr:colOff>247650</xdr:colOff>
      <xdr:row>42</xdr:row>
      <xdr:rowOff>57150</xdr:rowOff>
    </xdr:to>
    <xdr:pic>
      <xdr:nvPicPr>
        <xdr:cNvPr id="3" name="Grafi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200775"/>
          <a:ext cx="7620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142875</xdr:colOff>
      <xdr:row>44</xdr:row>
      <xdr:rowOff>19050</xdr:rowOff>
    </xdr:from>
    <xdr:to>
      <xdr:col>14</xdr:col>
      <xdr:colOff>161925</xdr:colOff>
      <xdr:row>48</xdr:row>
      <xdr:rowOff>142875</xdr:rowOff>
    </xdr:to>
    <xdr:pic>
      <xdr:nvPicPr>
        <xdr:cNvPr id="4" name="Grafik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24975" y="7258050"/>
          <a:ext cx="733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42</xdr:row>
      <xdr:rowOff>123825</xdr:rowOff>
    </xdr:from>
    <xdr:to>
      <xdr:col>3</xdr:col>
      <xdr:colOff>476250</xdr:colOff>
      <xdr:row>47</xdr:row>
      <xdr:rowOff>95250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7038975"/>
          <a:ext cx="7620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37</xdr:row>
      <xdr:rowOff>95250</xdr:rowOff>
    </xdr:from>
    <xdr:to>
      <xdr:col>3</xdr:col>
      <xdr:colOff>476250</xdr:colOff>
      <xdr:row>42</xdr:row>
      <xdr:rowOff>66675</xdr:rowOff>
    </xdr:to>
    <xdr:pic>
      <xdr:nvPicPr>
        <xdr:cNvPr id="6" name="Grafik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6200775"/>
          <a:ext cx="7334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809625</xdr:colOff>
      <xdr:row>38</xdr:row>
      <xdr:rowOff>28575</xdr:rowOff>
    </xdr:from>
    <xdr:to>
      <xdr:col>11</xdr:col>
      <xdr:colOff>514350</xdr:colOff>
      <xdr:row>42</xdr:row>
      <xdr:rowOff>142875</xdr:rowOff>
    </xdr:to>
    <xdr:pic>
      <xdr:nvPicPr>
        <xdr:cNvPr id="7" name="Grafik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67600" y="6296025"/>
          <a:ext cx="7620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552450</xdr:colOff>
      <xdr:row>42</xdr:row>
      <xdr:rowOff>114300</xdr:rowOff>
    </xdr:from>
    <xdr:to>
      <xdr:col>4</xdr:col>
      <xdr:colOff>238125</xdr:colOff>
      <xdr:row>47</xdr:row>
      <xdr:rowOff>76200</xdr:rowOff>
    </xdr:to>
    <xdr:pic>
      <xdr:nvPicPr>
        <xdr:cNvPr id="8" name="Grafik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7029450"/>
          <a:ext cx="742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733425</xdr:colOff>
      <xdr:row>38</xdr:row>
      <xdr:rowOff>28575</xdr:rowOff>
    </xdr:from>
    <xdr:to>
      <xdr:col>13</xdr:col>
      <xdr:colOff>695325</xdr:colOff>
      <xdr:row>42</xdr:row>
      <xdr:rowOff>142875</xdr:rowOff>
    </xdr:to>
    <xdr:pic>
      <xdr:nvPicPr>
        <xdr:cNvPr id="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34475" y="6296025"/>
          <a:ext cx="7429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552450</xdr:colOff>
      <xdr:row>0</xdr:row>
      <xdr:rowOff>19050</xdr:rowOff>
    </xdr:from>
    <xdr:to>
      <xdr:col>8</xdr:col>
      <xdr:colOff>485775</xdr:colOff>
      <xdr:row>3</xdr:row>
      <xdr:rowOff>171450</xdr:rowOff>
    </xdr:to>
    <xdr:pic>
      <xdr:nvPicPr>
        <xdr:cNvPr id="10" name="Grafik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19050"/>
          <a:ext cx="9906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42</xdr:row>
      <xdr:rowOff>57150</xdr:rowOff>
    </xdr:from>
    <xdr:to>
      <xdr:col>7</xdr:col>
      <xdr:colOff>200025</xdr:colOff>
      <xdr:row>53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972300"/>
          <a:ext cx="34956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114300</xdr:colOff>
      <xdr:row>43</xdr:row>
      <xdr:rowOff>38100</xdr:rowOff>
    </xdr:from>
    <xdr:to>
      <xdr:col>10</xdr:col>
      <xdr:colOff>828675</xdr:colOff>
      <xdr:row>48</xdr:row>
      <xdr:rowOff>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7115175"/>
          <a:ext cx="7143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542925</xdr:colOff>
      <xdr:row>42</xdr:row>
      <xdr:rowOff>152400</xdr:rowOff>
    </xdr:from>
    <xdr:to>
      <xdr:col>4</xdr:col>
      <xdr:colOff>247650</xdr:colOff>
      <xdr:row>47</xdr:row>
      <xdr:rowOff>104775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7067550"/>
          <a:ext cx="7620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390525</xdr:colOff>
      <xdr:row>44</xdr:row>
      <xdr:rowOff>104775</xdr:rowOff>
    </xdr:from>
    <xdr:to>
      <xdr:col>12</xdr:col>
      <xdr:colOff>428625</xdr:colOff>
      <xdr:row>49</xdr:row>
      <xdr:rowOff>76200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05775" y="7343775"/>
          <a:ext cx="7239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48</xdr:row>
      <xdr:rowOff>0</xdr:rowOff>
    </xdr:from>
    <xdr:to>
      <xdr:col>3</xdr:col>
      <xdr:colOff>476250</xdr:colOff>
      <xdr:row>52</xdr:row>
      <xdr:rowOff>133350</xdr:rowOff>
    </xdr:to>
    <xdr:pic>
      <xdr:nvPicPr>
        <xdr:cNvPr id="5" name="Grafi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7886700"/>
          <a:ext cx="7620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42</xdr:row>
      <xdr:rowOff>133350</xdr:rowOff>
    </xdr:from>
    <xdr:to>
      <xdr:col>3</xdr:col>
      <xdr:colOff>476250</xdr:colOff>
      <xdr:row>47</xdr:row>
      <xdr:rowOff>133350</xdr:rowOff>
    </xdr:to>
    <xdr:pic>
      <xdr:nvPicPr>
        <xdr:cNvPr id="6" name="Grafi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7048500"/>
          <a:ext cx="7334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809625</xdr:colOff>
      <xdr:row>38</xdr:row>
      <xdr:rowOff>19050</xdr:rowOff>
    </xdr:from>
    <xdr:to>
      <xdr:col>11</xdr:col>
      <xdr:colOff>514350</xdr:colOff>
      <xdr:row>42</xdr:row>
      <xdr:rowOff>142875</xdr:rowOff>
    </xdr:to>
    <xdr:pic>
      <xdr:nvPicPr>
        <xdr:cNvPr id="7" name="Grafi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67600" y="6286500"/>
          <a:ext cx="7620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552450</xdr:colOff>
      <xdr:row>47</xdr:row>
      <xdr:rowOff>161925</xdr:rowOff>
    </xdr:from>
    <xdr:to>
      <xdr:col>4</xdr:col>
      <xdr:colOff>238125</xdr:colOff>
      <xdr:row>52</xdr:row>
      <xdr:rowOff>152400</xdr:rowOff>
    </xdr:to>
    <xdr:pic>
      <xdr:nvPicPr>
        <xdr:cNvPr id="8" name="Grafi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7886700"/>
          <a:ext cx="7429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733425</xdr:colOff>
      <xdr:row>38</xdr:row>
      <xdr:rowOff>28575</xdr:rowOff>
    </xdr:from>
    <xdr:to>
      <xdr:col>13</xdr:col>
      <xdr:colOff>695325</xdr:colOff>
      <xdr:row>42</xdr:row>
      <xdr:rowOff>142875</xdr:rowOff>
    </xdr:to>
    <xdr:pic>
      <xdr:nvPicPr>
        <xdr:cNvPr id="9" name="Grafik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34475" y="6296025"/>
          <a:ext cx="7429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542925</xdr:colOff>
      <xdr:row>0</xdr:row>
      <xdr:rowOff>9525</xdr:rowOff>
    </xdr:from>
    <xdr:to>
      <xdr:col>8</xdr:col>
      <xdr:colOff>476250</xdr:colOff>
      <xdr:row>3</xdr:row>
      <xdr:rowOff>152400</xdr:rowOff>
    </xdr:to>
    <xdr:pic>
      <xdr:nvPicPr>
        <xdr:cNvPr id="10" name="Grafik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9525"/>
          <a:ext cx="9906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38100</xdr:rowOff>
    </xdr:from>
    <xdr:to>
      <xdr:col>6</xdr:col>
      <xdr:colOff>295275</xdr:colOff>
      <xdr:row>42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143500"/>
          <a:ext cx="3476625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476250</xdr:colOff>
      <xdr:row>35</xdr:row>
      <xdr:rowOff>47625</xdr:rowOff>
    </xdr:from>
    <xdr:to>
      <xdr:col>12</xdr:col>
      <xdr:colOff>685800</xdr:colOff>
      <xdr:row>40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5829300"/>
          <a:ext cx="7048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31</xdr:row>
      <xdr:rowOff>114300</xdr:rowOff>
    </xdr:from>
    <xdr:to>
      <xdr:col>3</xdr:col>
      <xdr:colOff>428625</xdr:colOff>
      <xdr:row>36</xdr:row>
      <xdr:rowOff>66675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5219700"/>
          <a:ext cx="7905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590550</xdr:colOff>
      <xdr:row>31</xdr:row>
      <xdr:rowOff>171450</xdr:rowOff>
    </xdr:from>
    <xdr:to>
      <xdr:col>11</xdr:col>
      <xdr:colOff>285750</xdr:colOff>
      <xdr:row>36</xdr:row>
      <xdr:rowOff>114300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5276850"/>
          <a:ext cx="7524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36</xdr:row>
      <xdr:rowOff>123825</xdr:rowOff>
    </xdr:from>
    <xdr:to>
      <xdr:col>2</xdr:col>
      <xdr:colOff>38100</xdr:colOff>
      <xdr:row>41</xdr:row>
      <xdr:rowOff>85725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6067425"/>
          <a:ext cx="7239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31</xdr:row>
      <xdr:rowOff>104775</xdr:rowOff>
    </xdr:from>
    <xdr:to>
      <xdr:col>2</xdr:col>
      <xdr:colOff>57150</xdr:colOff>
      <xdr:row>36</xdr:row>
      <xdr:rowOff>57150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5210175"/>
          <a:ext cx="7524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26</xdr:row>
      <xdr:rowOff>152400</xdr:rowOff>
    </xdr:from>
    <xdr:to>
      <xdr:col>13</xdr:col>
      <xdr:colOff>9525</xdr:colOff>
      <xdr:row>31</xdr:row>
      <xdr:rowOff>85725</xdr:rowOff>
    </xdr:to>
    <xdr:pic>
      <xdr:nvPicPr>
        <xdr:cNvPr id="7" name="Grafi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77225" y="4448175"/>
          <a:ext cx="7239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36</xdr:row>
      <xdr:rowOff>123825</xdr:rowOff>
    </xdr:from>
    <xdr:to>
      <xdr:col>3</xdr:col>
      <xdr:colOff>428625</xdr:colOff>
      <xdr:row>41</xdr:row>
      <xdr:rowOff>95250</xdr:rowOff>
    </xdr:to>
    <xdr:pic>
      <xdr:nvPicPr>
        <xdr:cNvPr id="8" name="Grafik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0" y="6067425"/>
          <a:ext cx="7524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142875</xdr:colOff>
      <xdr:row>32</xdr:row>
      <xdr:rowOff>38100</xdr:rowOff>
    </xdr:from>
    <xdr:to>
      <xdr:col>14</xdr:col>
      <xdr:colOff>123825</xdr:colOff>
      <xdr:row>37</xdr:row>
      <xdr:rowOff>0</xdr:rowOff>
    </xdr:to>
    <xdr:pic>
      <xdr:nvPicPr>
        <xdr:cNvPr id="9" name="Grafik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34475" y="5334000"/>
          <a:ext cx="6953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542925</xdr:colOff>
      <xdr:row>0</xdr:row>
      <xdr:rowOff>9525</xdr:rowOff>
    </xdr:from>
    <xdr:to>
      <xdr:col>8</xdr:col>
      <xdr:colOff>485775</xdr:colOff>
      <xdr:row>3</xdr:row>
      <xdr:rowOff>142875</xdr:rowOff>
    </xdr:to>
    <xdr:pic>
      <xdr:nvPicPr>
        <xdr:cNvPr id="10" name="Grafik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9525"/>
          <a:ext cx="1000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9525</xdr:rowOff>
    </xdr:from>
    <xdr:to>
      <xdr:col>6</xdr:col>
      <xdr:colOff>276225</xdr:colOff>
      <xdr:row>33</xdr:row>
      <xdr:rowOff>133350</xdr:rowOff>
    </xdr:to>
    <xdr:pic>
      <xdr:nvPicPr>
        <xdr:cNvPr id="1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48100"/>
          <a:ext cx="3467100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23</xdr:row>
      <xdr:rowOff>47625</xdr:rowOff>
    </xdr:from>
    <xdr:to>
      <xdr:col>1</xdr:col>
      <xdr:colOff>438150</xdr:colOff>
      <xdr:row>28</xdr:row>
      <xdr:rowOff>9525</xdr:rowOff>
    </xdr:to>
    <xdr:pic>
      <xdr:nvPicPr>
        <xdr:cNvPr id="2" name="Grafi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86200"/>
          <a:ext cx="7239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571500</xdr:colOff>
      <xdr:row>22</xdr:row>
      <xdr:rowOff>133350</xdr:rowOff>
    </xdr:from>
    <xdr:to>
      <xdr:col>11</xdr:col>
      <xdr:colOff>276225</xdr:colOff>
      <xdr:row>27</xdr:row>
      <xdr:rowOff>95250</xdr:rowOff>
    </xdr:to>
    <xdr:pic>
      <xdr:nvPicPr>
        <xdr:cNvPr id="3" name="Grafi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810000"/>
          <a:ext cx="7620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457200</xdr:colOff>
      <xdr:row>28</xdr:row>
      <xdr:rowOff>85725</xdr:rowOff>
    </xdr:from>
    <xdr:to>
      <xdr:col>12</xdr:col>
      <xdr:colOff>695325</xdr:colOff>
      <xdr:row>33</xdr:row>
      <xdr:rowOff>57150</xdr:rowOff>
    </xdr:to>
    <xdr:pic>
      <xdr:nvPicPr>
        <xdr:cNvPr id="4" name="Grafik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733925"/>
          <a:ext cx="7334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552450</xdr:colOff>
      <xdr:row>28</xdr:row>
      <xdr:rowOff>123825</xdr:rowOff>
    </xdr:from>
    <xdr:to>
      <xdr:col>11</xdr:col>
      <xdr:colOff>257175</xdr:colOff>
      <xdr:row>33</xdr:row>
      <xdr:rowOff>85725</xdr:rowOff>
    </xdr:to>
    <xdr:pic>
      <xdr:nvPicPr>
        <xdr:cNvPr id="5" name="Grafi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4772025"/>
          <a:ext cx="7620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28</xdr:row>
      <xdr:rowOff>104775</xdr:rowOff>
    </xdr:from>
    <xdr:to>
      <xdr:col>1</xdr:col>
      <xdr:colOff>438150</xdr:colOff>
      <xdr:row>33</xdr:row>
      <xdr:rowOff>66675</xdr:rowOff>
    </xdr:to>
    <xdr:pic>
      <xdr:nvPicPr>
        <xdr:cNvPr id="6" name="Grafi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4752975"/>
          <a:ext cx="7239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28</xdr:row>
      <xdr:rowOff>114300</xdr:rowOff>
    </xdr:from>
    <xdr:to>
      <xdr:col>3</xdr:col>
      <xdr:colOff>400050</xdr:colOff>
      <xdr:row>33</xdr:row>
      <xdr:rowOff>85725</xdr:rowOff>
    </xdr:to>
    <xdr:pic>
      <xdr:nvPicPr>
        <xdr:cNvPr id="7" name="Grafik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4762500"/>
          <a:ext cx="7239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571500</xdr:colOff>
      <xdr:row>0</xdr:row>
      <xdr:rowOff>0</xdr:rowOff>
    </xdr:from>
    <xdr:to>
      <xdr:col>8</xdr:col>
      <xdr:colOff>514350</xdr:colOff>
      <xdr:row>3</xdr:row>
      <xdr:rowOff>123825</xdr:rowOff>
    </xdr:to>
    <xdr:pic>
      <xdr:nvPicPr>
        <xdr:cNvPr id="8" name="Grafik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0"/>
          <a:ext cx="1000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K2" sqref="K2"/>
    </sheetView>
  </sheetViews>
  <sheetFormatPr defaultColWidth="11.421875" defaultRowHeight="12.75"/>
  <cols>
    <col min="1" max="1" width="5.7109375" style="1" customWidth="1"/>
    <col min="2" max="3" width="6.7109375" style="1" customWidth="1"/>
    <col min="4" max="4" width="15.8515625" style="1" customWidth="1"/>
    <col min="5" max="5" width="7.7109375" style="1" customWidth="1"/>
    <col min="6" max="6" width="5.7109375" style="1" customWidth="1"/>
    <col min="7" max="7" width="14.8515625" style="1" customWidth="1"/>
    <col min="8" max="8" width="15.8515625" style="1" customWidth="1"/>
    <col min="9" max="9" width="7.7109375" style="1" customWidth="1"/>
    <col min="10" max="10" width="13.00390625" style="1" customWidth="1"/>
    <col min="11" max="11" width="15.8515625" style="1" customWidth="1"/>
    <col min="12" max="12" width="10.28125" style="1" customWidth="1"/>
    <col min="13" max="13" width="11.7109375" style="1" customWidth="1"/>
    <col min="14" max="16384" width="10.710937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3"/>
      <c r="C2" s="3"/>
      <c r="D2" s="4" t="s">
        <v>1</v>
      </c>
      <c r="E2" s="4"/>
      <c r="F2" s="4"/>
      <c r="G2" s="4"/>
      <c r="H2" s="3"/>
      <c r="I2" s="3"/>
    </row>
    <row r="3" spans="1:9" ht="12.75">
      <c r="A3" s="5"/>
      <c r="B3" s="3"/>
      <c r="C3" s="3"/>
      <c r="D3" s="6" t="s">
        <v>2</v>
      </c>
      <c r="E3" s="6"/>
      <c r="F3" s="6"/>
      <c r="G3" s="6"/>
      <c r="H3" s="3"/>
      <c r="I3" s="3"/>
    </row>
    <row r="4" spans="1:9" ht="15" customHeight="1">
      <c r="A4" s="7"/>
      <c r="B4" s="7"/>
      <c r="C4" s="7"/>
      <c r="D4" s="7"/>
      <c r="E4" s="7"/>
      <c r="F4" s="7"/>
      <c r="G4" s="7"/>
      <c r="H4" s="7"/>
      <c r="I4" s="7"/>
    </row>
    <row r="5" spans="1:9" ht="15" customHeight="1">
      <c r="A5" s="8" t="s">
        <v>3</v>
      </c>
      <c r="B5" s="9">
        <v>0.4166666666666667</v>
      </c>
      <c r="D5" s="8" t="s">
        <v>4</v>
      </c>
      <c r="E5" s="10">
        <v>0.004861111111111111</v>
      </c>
      <c r="H5" s="8" t="s">
        <v>5</v>
      </c>
      <c r="I5" s="10">
        <v>0.001388888888888889</v>
      </c>
    </row>
    <row r="6" spans="1:9" ht="1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17" ht="15" customHeight="1">
      <c r="A7" s="12" t="s">
        <v>6</v>
      </c>
      <c r="B7" s="12" t="s">
        <v>7</v>
      </c>
      <c r="C7" s="12" t="s">
        <v>8</v>
      </c>
      <c r="D7" s="12" t="s">
        <v>9</v>
      </c>
      <c r="E7" s="12"/>
      <c r="F7" s="12" t="s">
        <v>10</v>
      </c>
      <c r="G7" s="12" t="s">
        <v>11</v>
      </c>
      <c r="H7" s="12" t="s">
        <v>12</v>
      </c>
      <c r="I7" s="12"/>
      <c r="K7" s="12" t="s">
        <v>13</v>
      </c>
      <c r="L7" s="13" t="s">
        <v>14</v>
      </c>
      <c r="M7" s="14" t="s">
        <v>11</v>
      </c>
      <c r="N7" s="14"/>
      <c r="O7" s="14"/>
      <c r="P7" s="13" t="s">
        <v>15</v>
      </c>
      <c r="Q7" s="14" t="s">
        <v>16</v>
      </c>
    </row>
    <row r="8" spans="1:17" ht="12.75">
      <c r="A8" s="15">
        <v>1</v>
      </c>
      <c r="B8" s="16">
        <f>B5</f>
        <v>0.4166666666666667</v>
      </c>
      <c r="C8" s="17">
        <f>B5+E5</f>
        <v>0.4215277777777778</v>
      </c>
      <c r="D8" s="18" t="str">
        <f>K10</f>
        <v>Vorwärts Spoho</v>
      </c>
      <c r="E8" s="19">
        <f>L10</f>
        <v>1</v>
      </c>
      <c r="F8" s="20">
        <v>1</v>
      </c>
      <c r="G8" s="21" t="s">
        <v>17</v>
      </c>
      <c r="H8" s="22" t="str">
        <f>K14</f>
        <v>Rheingold Poll</v>
      </c>
      <c r="I8" s="23">
        <f>L14</f>
        <v>2</v>
      </c>
      <c r="K8" s="12"/>
      <c r="L8" s="13"/>
      <c r="M8" s="12">
        <v>1</v>
      </c>
      <c r="N8" s="12">
        <v>2</v>
      </c>
      <c r="O8" s="12">
        <v>3</v>
      </c>
      <c r="P8" s="13"/>
      <c r="Q8" s="14"/>
    </row>
    <row r="9" spans="1:17" ht="12.75">
      <c r="A9" s="15"/>
      <c r="B9" s="16"/>
      <c r="C9" s="17"/>
      <c r="D9" s="18" t="str">
        <f>K17</f>
        <v>Bor. Hohenlind</v>
      </c>
      <c r="E9" s="19">
        <f>L17</f>
        <v>1</v>
      </c>
      <c r="F9" s="20">
        <v>2</v>
      </c>
      <c r="G9" s="21" t="s">
        <v>17</v>
      </c>
      <c r="H9" s="22" t="str">
        <f>K13</f>
        <v>Rheingold Poll</v>
      </c>
      <c r="I9" s="23">
        <f>L13</f>
        <v>1</v>
      </c>
      <c r="K9" s="12"/>
      <c r="L9" s="13"/>
      <c r="M9" s="24" t="s">
        <v>18</v>
      </c>
      <c r="N9" s="24" t="s">
        <v>17</v>
      </c>
      <c r="O9" s="24" t="s">
        <v>19</v>
      </c>
      <c r="P9" s="13"/>
      <c r="Q9" s="14"/>
    </row>
    <row r="10" spans="1:17" ht="12.75">
      <c r="A10" s="15"/>
      <c r="B10" s="16"/>
      <c r="C10" s="17"/>
      <c r="D10" s="18" t="str">
        <f>K12</f>
        <v>ESV Olympia</v>
      </c>
      <c r="E10" s="19">
        <f>L12</f>
        <v>2</v>
      </c>
      <c r="F10" s="20">
        <v>3</v>
      </c>
      <c r="G10" s="21" t="s">
        <v>18</v>
      </c>
      <c r="H10" s="22" t="str">
        <f>K19</f>
        <v>Bor. Hohenlind</v>
      </c>
      <c r="I10" s="23">
        <f>L19</f>
        <v>3</v>
      </c>
      <c r="K10" s="25" t="s">
        <v>20</v>
      </c>
      <c r="L10" s="26">
        <v>1</v>
      </c>
      <c r="M10" s="27">
        <f>_xlfn.COUNTIFS(G:G,M9,D:D,K10,E:E,L10)+_xlfn.COUNTIFS(G:G,M9,H:H,K10,I:I,L10)-_xlfn.COUNTIFS(G:G,M9,D:D,K10,E:E,L10,H:H,"Pause")-_xlfn.COUNTIFS(G:G,M9,H:H,K10,I:I,L10,D:D,"Pause")</f>
        <v>2</v>
      </c>
      <c r="N10" s="27">
        <f>_xlfn.COUNTIFS(G:G,N9,D:D,K10,E:E,L10)+_xlfn.COUNTIFS(G:G,N9,H:H,K10,I:I,L10)-_xlfn.COUNTIFS(G:G,N9,D:D,K10,E:E,L10,H:H,"Pause")-_xlfn.COUNTIFS(G:G,N9,H:H,K10,I:I,L10,D:D,"Pause")</f>
        <v>3</v>
      </c>
      <c r="O10" s="27">
        <f>_xlfn.COUNTIFS(G:G,O9,D:D,K10,E:E,L10)+_xlfn.COUNTIFS(G:G,O9,H:H,K10,I:I,L10)-_xlfn.COUNTIFS(G:G,O9,D:D,K10,E:E,L10,H:H,"Pause")-_xlfn.COUNTIFS(G:G,O9,H:H,K10,I:I,L10,D:D,"Pause")</f>
        <v>1</v>
      </c>
      <c r="P10" s="27">
        <f>SUM(M10:O10)</f>
        <v>6</v>
      </c>
      <c r="Q10" s="27">
        <f>_xlfn.COUNTIFS(D:D,K10,H:H,K10,E:E,L10)+_xlfn.COUNTIFS(D:D,K10,H:H,K10,I:I,L10)</f>
        <v>0</v>
      </c>
    </row>
    <row r="11" spans="1:17" ht="12.75">
      <c r="A11" s="15"/>
      <c r="B11" s="16"/>
      <c r="C11" s="17"/>
      <c r="D11" s="18" t="str">
        <f>K15</f>
        <v>SpVg Porz</v>
      </c>
      <c r="E11" s="19">
        <f>L15</f>
        <v>1</v>
      </c>
      <c r="F11" s="20">
        <v>4</v>
      </c>
      <c r="G11" s="21" t="s">
        <v>18</v>
      </c>
      <c r="H11" s="22" t="str">
        <f>K16</f>
        <v>SpVg Porz</v>
      </c>
      <c r="I11" s="23">
        <f>L16</f>
        <v>2</v>
      </c>
      <c r="K11" s="25" t="s">
        <v>21</v>
      </c>
      <c r="L11" s="26">
        <v>1</v>
      </c>
      <c r="M11" s="27">
        <f>_xlfn.COUNTIFS(G:G,M9,D:D,K11,E:E,L11)+_xlfn.COUNTIFS(G:G,M9,H:H,K11,I:I,L11)-_xlfn.COUNTIFS(G:G,M9,D:D,K11,E:E,L11,H:H,"Pause")-_xlfn.COUNTIFS(G:G,M9,H:H,K11,I:I,L11,D:D,"Pause")</f>
        <v>2</v>
      </c>
      <c r="N11" s="27">
        <f>_xlfn.COUNTIFS(G:G,N9,D:D,K11,E:E,L11)+_xlfn.COUNTIFS(G:G,N9,H:H,K11,I:I,L11)-_xlfn.COUNTIFS(G:G,N9,D:D,K11,E:E,L11,H:H,"Pause")-_xlfn.COUNTIFS(G:G,N9,H:H,K11,I:I,L11,D:D,"Pause")</f>
        <v>2</v>
      </c>
      <c r="O11" s="27">
        <f>_xlfn.COUNTIFS(G:G,O9,D:D,K11,E:E,L11)+_xlfn.COUNTIFS(G:G,O9,H:H,K11,I:I,L11)-_xlfn.COUNTIFS(G:G,O9,D:D,K11,E:E,L11,H:H,"Pause")-_xlfn.COUNTIFS(G:G,O9,H:H,K11,I:I,L11,D:D,"Pause")</f>
        <v>2</v>
      </c>
      <c r="P11" s="27">
        <f>SUM(M11:O11)</f>
        <v>6</v>
      </c>
      <c r="Q11" s="27">
        <f>_xlfn.COUNTIFS(D:D,K11,H:H,K11,E:E,L11)+_xlfn.COUNTIFS(D:D,K11,H:H,K11,I:I,L11)</f>
        <v>0</v>
      </c>
    </row>
    <row r="12" spans="1:17" ht="12.75">
      <c r="A12" s="15"/>
      <c r="B12" s="16"/>
      <c r="C12" s="17"/>
      <c r="D12" s="18" t="str">
        <f>K11</f>
        <v>ESV Olympia</v>
      </c>
      <c r="E12" s="19">
        <f>L11</f>
        <v>1</v>
      </c>
      <c r="F12" s="20">
        <v>5</v>
      </c>
      <c r="G12" s="21" t="s">
        <v>19</v>
      </c>
      <c r="H12" s="22" t="str">
        <f>K18</f>
        <v>Bor. Hohenlind</v>
      </c>
      <c r="I12" s="23">
        <f>L18</f>
        <v>2</v>
      </c>
      <c r="K12" s="25" t="s">
        <v>21</v>
      </c>
      <c r="L12" s="26">
        <v>2</v>
      </c>
      <c r="M12" s="27">
        <f>_xlfn.COUNTIFS(G:G,M9,D:D,K12,E:E,L12)+_xlfn.COUNTIFS(G:G,M9,H:H,K12,I:I,L12)-_xlfn.COUNTIFS(G:G,M9,D:D,K12,E:E,L12,H:H,"Pause")-_xlfn.COUNTIFS(G:G,M9,H:H,K12,I:I,L12,D:D,"Pause")</f>
        <v>4</v>
      </c>
      <c r="N12" s="27">
        <f>_xlfn.COUNTIFS(G:G,N9,D:D,K12,E:E,L12)+_xlfn.COUNTIFS(G:G,N9,H:H,K12,I:I,L12)-_xlfn.COUNTIFS(G:G,N9,D:D,K12,E:E,L12,H:H,"Pause")-_xlfn.COUNTIFS(G:G,N9,H:H,K12,I:I,L12,D:D,"Pause")</f>
        <v>1</v>
      </c>
      <c r="O12" s="27">
        <f>_xlfn.COUNTIFS(G:G,O9,D:D,K12,E:E,L12)+_xlfn.COUNTIFS(G:G,O9,H:H,K12,I:I,L12)-_xlfn.COUNTIFS(G:G,O9,D:D,K12,E:E,L12,H:H,"Pause")-_xlfn.COUNTIFS(G:G,O9,H:H,K12,I:I,L12,D:D,"Pause")</f>
        <v>1</v>
      </c>
      <c r="P12" s="27">
        <f>SUM(M12:O12)</f>
        <v>6</v>
      </c>
      <c r="Q12" s="27">
        <f>_xlfn.COUNTIFS(D:D,K12,H:H,K12,E:E,L12)+_xlfn.COUNTIFS(D:D,K12,H:H,K12,I:I,L12)</f>
        <v>0</v>
      </c>
    </row>
    <row r="13" spans="1:18" ht="12.75">
      <c r="A13" s="28">
        <v>2</v>
      </c>
      <c r="B13" s="29">
        <f>B8+E5+I5</f>
        <v>0.42291666666666666</v>
      </c>
      <c r="C13" s="30">
        <f>C8+E5+I5</f>
        <v>0.42777777777777776</v>
      </c>
      <c r="D13" s="31" t="str">
        <f>K18</f>
        <v>Bor. Hohenlind</v>
      </c>
      <c r="E13" s="32">
        <f>L18</f>
        <v>2</v>
      </c>
      <c r="F13" s="33">
        <v>1</v>
      </c>
      <c r="G13" s="34" t="str">
        <f>G8</f>
        <v>Jugendtore</v>
      </c>
      <c r="H13" s="35" t="str">
        <f>K12</f>
        <v>ESV Olympia</v>
      </c>
      <c r="I13" s="36">
        <f>L12</f>
        <v>2</v>
      </c>
      <c r="K13" s="25" t="s">
        <v>22</v>
      </c>
      <c r="L13" s="26">
        <v>1</v>
      </c>
      <c r="M13" s="27">
        <f>_xlfn.COUNTIFS(G:G,M9,D:D,K13,E:E,L13)+_xlfn.COUNTIFS(G:G,M9,H:H,K13,I:I,L13)-_xlfn.COUNTIFS(G:G,M9,D:D,K13,E:E,L13,H:H,"Pause")-_xlfn.COUNTIFS(G:G,M9,H:H,K13,I:I,L13,D:D,"Pause")</f>
        <v>1</v>
      </c>
      <c r="N13" s="27">
        <f>_xlfn.COUNTIFS(G:G,N9,D:D,K13,E:E,L13)+_xlfn.COUNTIFS(G:G,N9,H:H,K13,I:I,L13)-_xlfn.COUNTIFS(G:G,N9,D:D,K13,E:E,L13,H:H,"Pause")-_xlfn.COUNTIFS(G:G,N9,H:H,K13,I:I,L13,D:D,"Pause")</f>
        <v>4</v>
      </c>
      <c r="O13" s="27">
        <f>_xlfn.COUNTIFS(G:G,O9,D:D,K13,E:E,L13)+_xlfn.COUNTIFS(G:G,O9,H:H,K13,I:I,L13)-_xlfn.COUNTIFS(G:G,O9,D:D,K13,E:E,L13,H:H,"Pause")-_xlfn.COUNTIFS(G:G,O9,H:H,K13,I:I,L13,D:D,"Pause")</f>
        <v>1</v>
      </c>
      <c r="P13" s="27">
        <f>SUM(M13:O13)</f>
        <v>6</v>
      </c>
      <c r="Q13" s="27">
        <f>_xlfn.COUNTIFS(D:D,K13,H:H,K13,E:E,L13)+_xlfn.COUNTIFS(D:D,K13,H:H,K13,I:I,L13)</f>
        <v>1</v>
      </c>
      <c r="R13" s="1" t="s">
        <v>23</v>
      </c>
    </row>
    <row r="14" spans="1:17" ht="12.75">
      <c r="A14" s="28"/>
      <c r="B14" s="29"/>
      <c r="C14" s="30"/>
      <c r="D14" s="31" t="str">
        <f>K13</f>
        <v>Rheingold Poll</v>
      </c>
      <c r="E14" s="32">
        <f>L13</f>
        <v>1</v>
      </c>
      <c r="F14" s="33">
        <v>2</v>
      </c>
      <c r="G14" s="34" t="str">
        <f>G9</f>
        <v>Jugendtore</v>
      </c>
      <c r="H14" s="35" t="str">
        <f>K10</f>
        <v>Vorwärts Spoho</v>
      </c>
      <c r="I14" s="36">
        <f>L10</f>
        <v>1</v>
      </c>
      <c r="K14" s="25" t="s">
        <v>22</v>
      </c>
      <c r="L14" s="26">
        <v>2</v>
      </c>
      <c r="M14" s="27">
        <f>_xlfn.COUNTIFS(G:G,M9,D:D,K14,E:E,L14)+_xlfn.COUNTIFS(G:G,M9,H:H,K14,I:I,L14)-_xlfn.COUNTIFS(G:G,M9,D:D,K14,E:E,L14,H:H,"Pause")-_xlfn.COUNTIFS(G:G,M9,H:H,K14,I:I,L14,D:D,"Pause")</f>
        <v>2</v>
      </c>
      <c r="N14" s="27">
        <f>_xlfn.COUNTIFS(G:G,N9,D:D,K14,E:E,L14)+_xlfn.COUNTIFS(G:G,N9,H:H,K14,I:I,L14)-_xlfn.COUNTIFS(G:G,N9,D:D,K14,E:E,L14,H:H,"Pause")-_xlfn.COUNTIFS(G:G,N9,H:H,K14,I:I,L14,D:D,"Pause")</f>
        <v>3</v>
      </c>
      <c r="O14" s="27">
        <f>_xlfn.COUNTIFS(G:G,O9,D:D,K14,E:E,L14)+_xlfn.COUNTIFS(G:G,O9,H:H,K14,I:I,L14)-_xlfn.COUNTIFS(G:G,O9,D:D,K14,E:E,L14,H:H,"Pause")-_xlfn.COUNTIFS(G:G,O9,H:H,K14,I:I,L14,D:D,"Pause")</f>
        <v>1</v>
      </c>
      <c r="P14" s="27">
        <f>SUM(M14:O14)</f>
        <v>6</v>
      </c>
      <c r="Q14" s="27">
        <f>_xlfn.COUNTIFS(D:D,K14,H:H,K14,E:E,L14)+_xlfn.COUNTIFS(D:D,K14,H:H,K14,I:I,L14)</f>
        <v>1</v>
      </c>
    </row>
    <row r="15" spans="1:17" ht="12.75">
      <c r="A15" s="28"/>
      <c r="B15" s="29"/>
      <c r="C15" s="30"/>
      <c r="D15" s="31" t="str">
        <f>K14</f>
        <v>Rheingold Poll</v>
      </c>
      <c r="E15" s="32">
        <f>L14</f>
        <v>2</v>
      </c>
      <c r="F15" s="33">
        <v>3</v>
      </c>
      <c r="G15" s="34" t="str">
        <f>G10</f>
        <v>Minitore</v>
      </c>
      <c r="H15" s="35" t="str">
        <f>K15</f>
        <v>SpVg Porz</v>
      </c>
      <c r="I15" s="36">
        <f>L15</f>
        <v>1</v>
      </c>
      <c r="K15" s="25" t="s">
        <v>24</v>
      </c>
      <c r="L15" s="26">
        <v>1</v>
      </c>
      <c r="M15" s="27">
        <f>_xlfn.COUNTIFS(G:G,M9,D:D,K15,E:E,L15)+_xlfn.COUNTIFS(G:G,M9,H:H,K15,I:I,L15)-_xlfn.COUNTIFS(G:G,M9,D:D,K15,E:E,L15,H:H,"Pause")-_xlfn.COUNTIFS(G:G,M9,H:H,K15,I:I,L15,D:D,"Pause")</f>
        <v>4</v>
      </c>
      <c r="N15" s="27">
        <f>_xlfn.COUNTIFS(G:G,N9,D:D,K15,E:E,L15)+_xlfn.COUNTIFS(G:G,N9,H:H,K15,I:I,L15)-_xlfn.COUNTIFS(G:G,N9,D:D,K15,E:E,L15,H:H,"Pause")-_xlfn.COUNTIFS(G:G,N9,H:H,K15,I:I,L15,D:D,"Pause")</f>
        <v>1</v>
      </c>
      <c r="O15" s="27">
        <f>_xlfn.COUNTIFS(G:G,O9,D:D,K15,E:E,L15)+_xlfn.COUNTIFS(G:G,O9,H:H,K15,I:I,L15)-_xlfn.COUNTIFS(G:G,O9,D:D,K15,E:E,L15,H:H,"Pause")-_xlfn.COUNTIFS(G:G,O9,H:H,K15,I:I,L15,D:D,"Pause")</f>
        <v>1</v>
      </c>
      <c r="P15" s="27">
        <f>SUM(M15:O15)</f>
        <v>6</v>
      </c>
      <c r="Q15" s="27">
        <f>_xlfn.COUNTIFS(D:D,K15,H:H,K15,E:E,L15)+_xlfn.COUNTIFS(D:D,K15,H:H,K15,I:I,L15)</f>
        <v>1</v>
      </c>
    </row>
    <row r="16" spans="1:17" ht="12.75">
      <c r="A16" s="28"/>
      <c r="B16" s="29"/>
      <c r="C16" s="30"/>
      <c r="D16" s="31" t="str">
        <f>K16</f>
        <v>SpVg Porz</v>
      </c>
      <c r="E16" s="32">
        <f>L16</f>
        <v>2</v>
      </c>
      <c r="F16" s="33">
        <v>4</v>
      </c>
      <c r="G16" s="34" t="str">
        <f>G11</f>
        <v>Minitore</v>
      </c>
      <c r="H16" s="35" t="str">
        <f>K17</f>
        <v>Bor. Hohenlind</v>
      </c>
      <c r="I16" s="36">
        <f>L17</f>
        <v>1</v>
      </c>
      <c r="K16" s="25" t="s">
        <v>24</v>
      </c>
      <c r="L16" s="26">
        <v>2</v>
      </c>
      <c r="M16" s="27">
        <f>_xlfn.COUNTIFS(G:G,M9,D:D,K16,E:E,L16)+_xlfn.COUNTIFS(G:G,M9,H:H,K16,I:I,L16)-_xlfn.COUNTIFS(G:G,M9,D:D,K16,E:E,L16,H:H,"Pause")-_xlfn.COUNTIFS(G:G,M9,H:H,K16,I:I,L16,D:D,"Pause")</f>
        <v>3</v>
      </c>
      <c r="N16" s="27">
        <f>_xlfn.COUNTIFS(G:G,N9,D:D,K16,E:E,L16)+_xlfn.COUNTIFS(G:G,N9,H:H,K16,I:I,L16)-_xlfn.COUNTIFS(G:G,N9,D:D,K16,E:E,L16,H:H,"Pause")-_xlfn.COUNTIFS(G:G,N9,H:H,K16,I:I,L16,D:D,"Pause")</f>
        <v>2</v>
      </c>
      <c r="O16" s="27">
        <f>_xlfn.COUNTIFS(G:G,O9,D:D,K16,E:E,L16)+_xlfn.COUNTIFS(G:G,O9,H:H,K16,I:I,L16)-_xlfn.COUNTIFS(G:G,O9,D:D,K16,E:E,L16,H:H,"Pause")-_xlfn.COUNTIFS(G:G,O9,H:H,K16,I:I,L16,D:D,"Pause")</f>
        <v>1</v>
      </c>
      <c r="P16" s="27">
        <f>SUM(M16:O16)</f>
        <v>6</v>
      </c>
      <c r="Q16" s="27">
        <f>_xlfn.COUNTIFS(D:D,K16,H:H,K16,E:E,L16)+_xlfn.COUNTIFS(D:D,K16,H:H,K16,I:I,L16)</f>
        <v>1</v>
      </c>
    </row>
    <row r="17" spans="1:17" ht="12.75">
      <c r="A17" s="28"/>
      <c r="B17" s="29"/>
      <c r="C17" s="30"/>
      <c r="D17" s="31" t="str">
        <f>K19</f>
        <v>Bor. Hohenlind</v>
      </c>
      <c r="E17" s="32">
        <f>L19</f>
        <v>3</v>
      </c>
      <c r="F17" s="33">
        <v>5</v>
      </c>
      <c r="G17" s="34" t="str">
        <f>G12</f>
        <v>Käfig</v>
      </c>
      <c r="H17" s="35" t="str">
        <f>K11</f>
        <v>ESV Olympia</v>
      </c>
      <c r="I17" s="36">
        <f>L11</f>
        <v>1</v>
      </c>
      <c r="K17" s="25" t="s">
        <v>25</v>
      </c>
      <c r="L17" s="26">
        <v>1</v>
      </c>
      <c r="M17" s="27">
        <f>_xlfn.COUNTIFS(G:G,M9,D:D,K17,E:E,L17)+_xlfn.COUNTIFS(G:G,M9,H:H,K17,I:I,L17)-_xlfn.COUNTIFS(G:G,M9,D:D,K17,E:E,L17,H:H,"Pause")-_xlfn.COUNTIFS(G:G,M9,H:H,K17,I:I,L17,D:D,"Pause")</f>
        <v>2</v>
      </c>
      <c r="N17" s="27">
        <f>_xlfn.COUNTIFS(G:G,N9,D:D,K17,E:E,L17)+_xlfn.COUNTIFS(G:G,N9,H:H,K17,I:I,L17)-_xlfn.COUNTIFS(G:G,N9,D:D,K17,E:E,L17,H:H,"Pause")-_xlfn.COUNTIFS(G:G,N9,H:H,K17,I:I,L17,D:D,"Pause")</f>
        <v>3</v>
      </c>
      <c r="O17" s="27">
        <f>_xlfn.COUNTIFS(G:G,O9,D:D,K17,E:E,L17)+_xlfn.COUNTIFS(G:G,O9,H:H,K17,I:I,L17)-_xlfn.COUNTIFS(G:G,O9,D:D,K17,E:E,L17,H:H,"Pause")-_xlfn.COUNTIFS(G:G,O9,H:H,K17,I:I,L17,D:D,"Pause")</f>
        <v>1</v>
      </c>
      <c r="P17" s="27">
        <f>SUM(M17:O17)</f>
        <v>6</v>
      </c>
      <c r="Q17" s="27">
        <f>_xlfn.COUNTIFS(D:D,K17,H:H,K17,E:E,L17)+_xlfn.COUNTIFS(D:D,K17,H:H,K17,I:I,L17)</f>
        <v>1</v>
      </c>
    </row>
    <row r="18" spans="1:17" ht="12.75">
      <c r="A18" s="37">
        <v>3</v>
      </c>
      <c r="B18" s="17">
        <f>B13+E5+I5</f>
        <v>0.42916666666666664</v>
      </c>
      <c r="C18" s="17">
        <f>C13+E5+I5</f>
        <v>0.43402777777777773</v>
      </c>
      <c r="D18" s="22" t="str">
        <f>K15</f>
        <v>SpVg Porz</v>
      </c>
      <c r="E18" s="23">
        <f>L15</f>
        <v>1</v>
      </c>
      <c r="F18" s="38">
        <v>1</v>
      </c>
      <c r="G18" s="39" t="str">
        <f>G8</f>
        <v>Jugendtore</v>
      </c>
      <c r="H18" s="22" t="str">
        <f>K18</f>
        <v>Bor. Hohenlind</v>
      </c>
      <c r="I18" s="23">
        <f>L18</f>
        <v>2</v>
      </c>
      <c r="K18" s="25" t="s">
        <v>25</v>
      </c>
      <c r="L18" s="26">
        <v>2</v>
      </c>
      <c r="M18" s="27">
        <f>_xlfn.COUNTIFS(G:G,M9,D:D,K18,E:E,L18)+_xlfn.COUNTIFS(G:G,M9,H:H,K18,I:I,L18)-_xlfn.COUNTIFS(G:G,M9,D:D,K18,E:E,L18,H:H,"Pause")-_xlfn.COUNTIFS(G:G,M9,H:H,K18,I:I,L18,D:D,"Pause")</f>
        <v>1</v>
      </c>
      <c r="N18" s="27">
        <f>_xlfn.COUNTIFS(G:G,N9,D:D,K18,E:E,L18)+_xlfn.COUNTIFS(G:G,N9,H:H,K18,I:I,L18)-_xlfn.COUNTIFS(G:G,N9,D:D,K18,E:E,L18,H:H,"Pause")-_xlfn.COUNTIFS(G:G,N9,H:H,K18,I:I,L18,D:D,"Pause")</f>
        <v>4</v>
      </c>
      <c r="O18" s="27">
        <f>_xlfn.COUNTIFS(G:G,O9,D:D,K18,E:E,L18)+_xlfn.COUNTIFS(G:G,O9,H:H,K18,I:I,L18)-_xlfn.COUNTIFS(G:G,O9,D:D,K18,E:E,L18,H:H,"Pause")-_xlfn.COUNTIFS(G:G,O9,H:H,K18,I:I,L18,D:D,"Pause")</f>
        <v>1</v>
      </c>
      <c r="P18" s="27">
        <f>SUM(M18:O18)</f>
        <v>6</v>
      </c>
      <c r="Q18" s="27">
        <f>_xlfn.COUNTIFS(D:D,K18,H:H,K18,E:E,L18)+_xlfn.COUNTIFS(D:D,K18,H:H,K18,I:I,L18)</f>
        <v>0</v>
      </c>
    </row>
    <row r="19" spans="1:17" ht="12.75">
      <c r="A19" s="37"/>
      <c r="B19" s="17"/>
      <c r="C19" s="17"/>
      <c r="D19" s="22" t="str">
        <f>K10</f>
        <v>Vorwärts Spoho</v>
      </c>
      <c r="E19" s="23">
        <f>L10</f>
        <v>1</v>
      </c>
      <c r="F19" s="38">
        <v>2</v>
      </c>
      <c r="G19" s="39" t="str">
        <f>G9</f>
        <v>Jugendtore</v>
      </c>
      <c r="H19" s="22" t="str">
        <f>K17</f>
        <v>Bor. Hohenlind</v>
      </c>
      <c r="I19" s="23">
        <f>L17</f>
        <v>1</v>
      </c>
      <c r="K19" s="25" t="s">
        <v>25</v>
      </c>
      <c r="L19" s="26">
        <v>3</v>
      </c>
      <c r="M19" s="27">
        <f>_xlfn.COUNTIFS(G:G,M9,D:D,K19,E:E,L19)+_xlfn.COUNTIFS(G:G,M9,H:H,K19,I:I,L19)-_xlfn.COUNTIFS(G:G,M9,D:D,K19,E:E,L19,H:H,"Pause")-_xlfn.COUNTIFS(G:G,M9,H:H,K19,I:I,L19,D:D,"Pause")</f>
        <v>3</v>
      </c>
      <c r="N19" s="27">
        <f>_xlfn.COUNTIFS(G:G,N9,D:D,K19,E:E,L19)+_xlfn.COUNTIFS(G:G,N9,H:H,K19,I:I,L19)-_xlfn.COUNTIFS(G:G,N9,D:D,K19,E:E,L19,H:H,"Pause")-_xlfn.COUNTIFS(G:G,N9,H:H,K19,I:I,L19,D:D,"Pause")</f>
        <v>1</v>
      </c>
      <c r="O19" s="27">
        <f>_xlfn.COUNTIFS(G:G,O9,D:D,K19,E:E,L19)+_xlfn.COUNTIFS(G:G,O9,H:H,K19,I:I,L19)-_xlfn.COUNTIFS(G:G,O9,D:D,K19,E:E,L19,H:H,"Pause")-_xlfn.COUNTIFS(G:G,O9,H:H,K19,I:I,L19,D:D,"Pause")</f>
        <v>2</v>
      </c>
      <c r="P19" s="27">
        <f>SUM(M19:O19)</f>
        <v>6</v>
      </c>
      <c r="Q19" s="27">
        <f>_xlfn.COUNTIFS(D:D,K19,H:H,K19,E:E,L19)+_xlfn.COUNTIFS(D:D,K19,H:H,K19,I:I,L19)</f>
        <v>1</v>
      </c>
    </row>
    <row r="20" spans="1:9" ht="12.75">
      <c r="A20" s="37"/>
      <c r="B20" s="17"/>
      <c r="C20" s="17"/>
      <c r="D20" s="22" t="str">
        <f>K14</f>
        <v>Rheingold Poll</v>
      </c>
      <c r="E20" s="23">
        <f>L14</f>
        <v>2</v>
      </c>
      <c r="F20" s="38">
        <v>3</v>
      </c>
      <c r="G20" s="39" t="str">
        <f>G10</f>
        <v>Minitore</v>
      </c>
      <c r="H20" s="22" t="str">
        <f>K11</f>
        <v>ESV Olympia</v>
      </c>
      <c r="I20" s="23">
        <f>L11</f>
        <v>1</v>
      </c>
    </row>
    <row r="21" spans="1:9" ht="12.75">
      <c r="A21" s="37"/>
      <c r="B21" s="17"/>
      <c r="C21" s="17"/>
      <c r="D21" s="22" t="str">
        <f>K12</f>
        <v>ESV Olympia</v>
      </c>
      <c r="E21" s="23">
        <f>L12</f>
        <v>2</v>
      </c>
      <c r="F21" s="38">
        <v>4</v>
      </c>
      <c r="G21" s="39" t="str">
        <f>G11</f>
        <v>Minitore</v>
      </c>
      <c r="H21" s="22" t="str">
        <f>K13</f>
        <v>Rheingold Poll</v>
      </c>
      <c r="I21" s="23">
        <f>L13</f>
        <v>1</v>
      </c>
    </row>
    <row r="22" spans="1:9" ht="12.75">
      <c r="A22" s="37"/>
      <c r="B22" s="17"/>
      <c r="C22" s="17"/>
      <c r="D22" s="22" t="str">
        <f>K19</f>
        <v>Bor. Hohenlind</v>
      </c>
      <c r="E22" s="23">
        <f>L19</f>
        <v>3</v>
      </c>
      <c r="F22" s="38">
        <v>5</v>
      </c>
      <c r="G22" s="39" t="str">
        <f>G12</f>
        <v>Käfig</v>
      </c>
      <c r="H22" s="22" t="str">
        <f>K16</f>
        <v>SpVg Porz</v>
      </c>
      <c r="I22" s="23">
        <f>L16</f>
        <v>2</v>
      </c>
    </row>
    <row r="23" spans="1:9" ht="12.75">
      <c r="A23" s="40">
        <v>4</v>
      </c>
      <c r="B23" s="30">
        <f>B18+E5+I5</f>
        <v>0.4354166666666666</v>
      </c>
      <c r="C23" s="30">
        <f>C18+E5+I5</f>
        <v>0.4402777777777777</v>
      </c>
      <c r="D23" s="35" t="str">
        <f>K17</f>
        <v>Bor. Hohenlind</v>
      </c>
      <c r="E23" s="36">
        <f>L17</f>
        <v>1</v>
      </c>
      <c r="F23" s="41">
        <v>1</v>
      </c>
      <c r="G23" s="42" t="str">
        <f>G8</f>
        <v>Jugendtore</v>
      </c>
      <c r="H23" s="35" t="str">
        <f>K19</f>
        <v>Bor. Hohenlind</v>
      </c>
      <c r="I23" s="36">
        <f>L19</f>
        <v>3</v>
      </c>
    </row>
    <row r="24" spans="1:9" ht="12.75">
      <c r="A24" s="40"/>
      <c r="B24" s="30"/>
      <c r="C24" s="30"/>
      <c r="D24" s="35" t="str">
        <f>K11</f>
        <v>ESV Olympia</v>
      </c>
      <c r="E24" s="36">
        <f>L11</f>
        <v>1</v>
      </c>
      <c r="F24" s="41">
        <v>2</v>
      </c>
      <c r="G24" s="42" t="str">
        <f>G9</f>
        <v>Jugendtore</v>
      </c>
      <c r="H24" s="35" t="str">
        <f>K16</f>
        <v>SpVg Porz</v>
      </c>
      <c r="I24" s="36">
        <f>L16</f>
        <v>2</v>
      </c>
    </row>
    <row r="25" spans="1:9" ht="12.75">
      <c r="A25" s="40"/>
      <c r="B25" s="30"/>
      <c r="C25" s="30"/>
      <c r="D25" s="35" t="str">
        <f>K18</f>
        <v>Bor. Hohenlind</v>
      </c>
      <c r="E25" s="36">
        <f>L18</f>
        <v>2</v>
      </c>
      <c r="F25" s="41">
        <v>3</v>
      </c>
      <c r="G25" s="42" t="str">
        <f>G10</f>
        <v>Minitore</v>
      </c>
      <c r="H25" s="35" t="str">
        <f>K10</f>
        <v>Vorwärts Spoho</v>
      </c>
      <c r="I25" s="36">
        <f>L10</f>
        <v>1</v>
      </c>
    </row>
    <row r="26" spans="1:9" ht="12.75">
      <c r="A26" s="40"/>
      <c r="B26" s="30"/>
      <c r="C26" s="30"/>
      <c r="D26" s="35" t="str">
        <f>K15</f>
        <v>SpVg Porz</v>
      </c>
      <c r="E26" s="36">
        <f>L15</f>
        <v>1</v>
      </c>
      <c r="F26" s="41">
        <v>4</v>
      </c>
      <c r="G26" s="42" t="str">
        <f>G11</f>
        <v>Minitore</v>
      </c>
      <c r="H26" s="35" t="str">
        <f>K12</f>
        <v>ESV Olympia</v>
      </c>
      <c r="I26" s="36">
        <f>L12</f>
        <v>2</v>
      </c>
    </row>
    <row r="27" spans="1:9" ht="12.75">
      <c r="A27" s="40"/>
      <c r="B27" s="30"/>
      <c r="C27" s="30"/>
      <c r="D27" s="35" t="str">
        <f>K13</f>
        <v>Rheingold Poll</v>
      </c>
      <c r="E27" s="36">
        <f>L13</f>
        <v>1</v>
      </c>
      <c r="F27" s="41">
        <v>5</v>
      </c>
      <c r="G27" s="42" t="str">
        <f>G12</f>
        <v>Käfig</v>
      </c>
      <c r="H27" s="35" t="str">
        <f>K14</f>
        <v>Rheingold Poll</v>
      </c>
      <c r="I27" s="36">
        <f>L14</f>
        <v>2</v>
      </c>
    </row>
    <row r="28" spans="1:9" ht="12.75">
      <c r="A28" s="37">
        <v>5</v>
      </c>
      <c r="B28" s="17">
        <f>B23+E5+I5</f>
        <v>0.4416666666666666</v>
      </c>
      <c r="C28" s="17">
        <f>C23+E5+I5</f>
        <v>0.4465277777777777</v>
      </c>
      <c r="D28" s="22" t="str">
        <f>K13</f>
        <v>Rheingold Poll</v>
      </c>
      <c r="E28" s="23">
        <f>L13</f>
        <v>1</v>
      </c>
      <c r="F28" s="38">
        <v>1</v>
      </c>
      <c r="G28" s="43" t="str">
        <f>G8</f>
        <v>Jugendtore</v>
      </c>
      <c r="H28" s="22" t="str">
        <f>K11</f>
        <v>ESV Olympia</v>
      </c>
      <c r="I28" s="23">
        <f>L11</f>
        <v>1</v>
      </c>
    </row>
    <row r="29" spans="1:9" ht="12.75">
      <c r="A29" s="37"/>
      <c r="B29" s="17"/>
      <c r="C29" s="17"/>
      <c r="D29" s="22" t="str">
        <f>K14</f>
        <v>Rheingold Poll</v>
      </c>
      <c r="E29" s="23">
        <f>L14</f>
        <v>2</v>
      </c>
      <c r="F29" s="38">
        <v>2</v>
      </c>
      <c r="G29" s="43" t="str">
        <f>G9</f>
        <v>Jugendtore</v>
      </c>
      <c r="H29" s="22" t="str">
        <f>K18</f>
        <v>Bor. Hohenlind</v>
      </c>
      <c r="I29" s="23">
        <f>L18</f>
        <v>2</v>
      </c>
    </row>
    <row r="30" spans="1:9" ht="12.75">
      <c r="A30" s="37"/>
      <c r="B30" s="17"/>
      <c r="C30" s="17"/>
      <c r="D30" s="22" t="str">
        <f>K10</f>
        <v>Vorwärts Spoho</v>
      </c>
      <c r="E30" s="23">
        <f>L10</f>
        <v>1</v>
      </c>
      <c r="F30" s="38">
        <v>3</v>
      </c>
      <c r="G30" s="43" t="str">
        <f>G10</f>
        <v>Minitore</v>
      </c>
      <c r="H30" s="22" t="str">
        <f>K19</f>
        <v>Bor. Hohenlind</v>
      </c>
      <c r="I30" s="23">
        <f>L19</f>
        <v>3</v>
      </c>
    </row>
    <row r="31" spans="1:9" ht="12.75">
      <c r="A31" s="37"/>
      <c r="B31" s="17"/>
      <c r="C31" s="17"/>
      <c r="D31" s="22" t="str">
        <f>K12</f>
        <v>ESV Olympia</v>
      </c>
      <c r="E31" s="23">
        <f>L12</f>
        <v>2</v>
      </c>
      <c r="F31" s="38">
        <v>4</v>
      </c>
      <c r="G31" s="43" t="str">
        <f>G11</f>
        <v>Minitore</v>
      </c>
      <c r="H31" s="22" t="str">
        <f>K16</f>
        <v>SpVg Porz</v>
      </c>
      <c r="I31" s="23">
        <f>L16</f>
        <v>2</v>
      </c>
    </row>
    <row r="32" spans="1:9" ht="12.75">
      <c r="A32" s="37"/>
      <c r="B32" s="17"/>
      <c r="C32" s="17"/>
      <c r="D32" s="22" t="str">
        <f>K15</f>
        <v>SpVg Porz</v>
      </c>
      <c r="E32" s="23">
        <f>L15</f>
        <v>1</v>
      </c>
      <c r="F32" s="38">
        <v>5</v>
      </c>
      <c r="G32" s="43" t="str">
        <f>G12</f>
        <v>Käfig</v>
      </c>
      <c r="H32" s="22" t="str">
        <f>K17</f>
        <v>Bor. Hohenlind</v>
      </c>
      <c r="I32" s="23">
        <f>L17</f>
        <v>1</v>
      </c>
    </row>
    <row r="33" spans="1:9" ht="12.75">
      <c r="A33" s="40">
        <v>6</v>
      </c>
      <c r="B33" s="30">
        <f>B28+E5+I5</f>
        <v>0.4479166666666666</v>
      </c>
      <c r="C33" s="30">
        <f>C28+E5+I5</f>
        <v>0.45277777777777767</v>
      </c>
      <c r="D33" s="35" t="str">
        <f>K16</f>
        <v>SpVg Porz</v>
      </c>
      <c r="E33" s="36">
        <f>L16</f>
        <v>2</v>
      </c>
      <c r="F33" s="41">
        <v>1</v>
      </c>
      <c r="G33" s="42" t="str">
        <f>G8</f>
        <v>Jugendtore</v>
      </c>
      <c r="H33" s="35" t="str">
        <f>K14</f>
        <v>Rheingold Poll</v>
      </c>
      <c r="I33" s="36">
        <f>L14</f>
        <v>2</v>
      </c>
    </row>
    <row r="34" spans="1:9" ht="12.75">
      <c r="A34" s="40"/>
      <c r="B34" s="30"/>
      <c r="C34" s="30"/>
      <c r="D34" s="35" t="str">
        <f>K18</f>
        <v>Bor. Hohenlind</v>
      </c>
      <c r="E34" s="36">
        <f>L18</f>
        <v>2</v>
      </c>
      <c r="F34" s="41">
        <v>2</v>
      </c>
      <c r="G34" s="42" t="str">
        <f>G9</f>
        <v>Jugendtore</v>
      </c>
      <c r="H34" s="35" t="str">
        <f>K13</f>
        <v>Rheingold Poll</v>
      </c>
      <c r="I34" s="36">
        <f>L13</f>
        <v>1</v>
      </c>
    </row>
    <row r="35" spans="1:9" ht="12.75">
      <c r="A35" s="40"/>
      <c r="B35" s="30"/>
      <c r="C35" s="30"/>
      <c r="D35" s="35" t="str">
        <f>K11</f>
        <v>ESV Olympia</v>
      </c>
      <c r="E35" s="36">
        <f>L11</f>
        <v>1</v>
      </c>
      <c r="F35" s="41">
        <v>3</v>
      </c>
      <c r="G35" s="42" t="str">
        <f>G10</f>
        <v>Minitore</v>
      </c>
      <c r="H35" s="35" t="str">
        <f>K17</f>
        <v>Bor. Hohenlind</v>
      </c>
      <c r="I35" s="36">
        <f>L17</f>
        <v>1</v>
      </c>
    </row>
    <row r="36" spans="1:9" ht="12.75">
      <c r="A36" s="40"/>
      <c r="B36" s="30"/>
      <c r="C36" s="30"/>
      <c r="D36" s="35" t="str">
        <f>K19</f>
        <v>Bor. Hohenlind</v>
      </c>
      <c r="E36" s="36">
        <f>L19</f>
        <v>3</v>
      </c>
      <c r="F36" s="41">
        <v>4</v>
      </c>
      <c r="G36" s="42" t="str">
        <f>G11</f>
        <v>Minitore</v>
      </c>
      <c r="H36" s="35" t="str">
        <f>K15</f>
        <v>SpVg Porz</v>
      </c>
      <c r="I36" s="36">
        <f>L15</f>
        <v>1</v>
      </c>
    </row>
    <row r="37" spans="1:9" ht="12.75">
      <c r="A37" s="40"/>
      <c r="B37" s="30"/>
      <c r="C37" s="30"/>
      <c r="D37" s="35" t="str">
        <f>K12</f>
        <v>ESV Olympia</v>
      </c>
      <c r="E37" s="36">
        <f>L12</f>
        <v>2</v>
      </c>
      <c r="F37" s="41">
        <v>5</v>
      </c>
      <c r="G37" s="42" t="str">
        <f>G12</f>
        <v>Käfig</v>
      </c>
      <c r="H37" s="35" t="str">
        <f>K10</f>
        <v>Vorwärts Spoho</v>
      </c>
      <c r="I37" s="36">
        <f>L10</f>
        <v>1</v>
      </c>
    </row>
  </sheetData>
  <sheetProtection selectLockedCells="1" selectUnlockedCells="1"/>
  <mergeCells count="28">
    <mergeCell ref="A1:I1"/>
    <mergeCell ref="D2:G2"/>
    <mergeCell ref="D3:G3"/>
    <mergeCell ref="D7:E7"/>
    <mergeCell ref="H7:I7"/>
    <mergeCell ref="K7:K9"/>
    <mergeCell ref="L7:L9"/>
    <mergeCell ref="M7:O7"/>
    <mergeCell ref="P7:P9"/>
    <mergeCell ref="Q7:Q9"/>
    <mergeCell ref="A8:A12"/>
    <mergeCell ref="B8:B12"/>
    <mergeCell ref="C8:C12"/>
    <mergeCell ref="A13:A17"/>
    <mergeCell ref="B13:B17"/>
    <mergeCell ref="C13:C17"/>
    <mergeCell ref="A18:A22"/>
    <mergeCell ref="B18:B22"/>
    <mergeCell ref="C18:C22"/>
    <mergeCell ref="A23:A27"/>
    <mergeCell ref="B23:B27"/>
    <mergeCell ref="C23:C27"/>
    <mergeCell ref="A28:A32"/>
    <mergeCell ref="B28:B32"/>
    <mergeCell ref="C28:C32"/>
    <mergeCell ref="A33:A37"/>
    <mergeCell ref="B33:B37"/>
    <mergeCell ref="C33:C37"/>
  </mergeCells>
  <conditionalFormatting sqref="A8:I37">
    <cfRule type="expression" priority="1" dxfId="0" stopIfTrue="1">
      <formula>NOT(ISERROR(SEARCH("Pause",A8)))</formula>
    </cfRule>
  </conditionalFormatting>
  <conditionalFormatting sqref="K10:K19">
    <cfRule type="expression" priority="2" dxfId="0" stopIfTrue="1">
      <formula>NOT(ISERROR(SEARCH("Pause",K10)))</formula>
    </cfRule>
  </conditionalFormatting>
  <conditionalFormatting sqref="L10">
    <cfRule type="expression" priority="3" dxfId="0" stopIfTrue="1">
      <formula>NOT(ISERROR(SEARCH("Pause",L10)))</formula>
    </cfRule>
  </conditionalFormatting>
  <dataValidations count="1">
    <dataValidation type="list" operator="equal" allowBlank="1" showErrorMessage="1" sqref="G8:G12">
      <formula1>$M$9:$O$9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L3" sqref="L3"/>
    </sheetView>
  </sheetViews>
  <sheetFormatPr defaultColWidth="11.421875" defaultRowHeight="12.75"/>
  <cols>
    <col min="1" max="1" width="5.7109375" style="1" customWidth="1"/>
    <col min="2" max="3" width="6.7109375" style="1" customWidth="1"/>
    <col min="4" max="4" width="15.8515625" style="1" customWidth="1"/>
    <col min="5" max="5" width="7.7109375" style="1" customWidth="1"/>
    <col min="6" max="6" width="5.7109375" style="1" customWidth="1"/>
    <col min="7" max="7" width="14.8515625" style="1" customWidth="1"/>
    <col min="8" max="8" width="15.8515625" style="1" customWidth="1"/>
    <col min="9" max="9" width="7.7109375" style="1" customWidth="1"/>
    <col min="10" max="10" width="13.00390625" style="1" customWidth="1"/>
    <col min="11" max="11" width="15.8515625" style="1" customWidth="1"/>
    <col min="12" max="12" width="10.28125" style="1" customWidth="1"/>
    <col min="13" max="13" width="11.7109375" style="1" customWidth="1"/>
    <col min="14" max="16384" width="10.7109375" style="1" customWidth="1"/>
  </cols>
  <sheetData>
    <row r="1" spans="1:9" ht="12.75">
      <c r="A1" s="2" t="s">
        <v>26</v>
      </c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3"/>
      <c r="C2" s="3"/>
      <c r="D2" s="4" t="s">
        <v>1</v>
      </c>
      <c r="E2" s="4"/>
      <c r="F2" s="4"/>
      <c r="G2" s="4"/>
      <c r="H2" s="3"/>
      <c r="I2" s="3"/>
    </row>
    <row r="3" spans="1:9" ht="12.75">
      <c r="A3" s="5"/>
      <c r="B3" s="3"/>
      <c r="C3" s="3"/>
      <c r="D3" s="6" t="s">
        <v>2</v>
      </c>
      <c r="E3" s="6"/>
      <c r="F3" s="6"/>
      <c r="G3" s="6"/>
      <c r="H3" s="3"/>
      <c r="I3" s="3"/>
    </row>
    <row r="4" spans="1:9" ht="15" customHeight="1">
      <c r="A4" s="7"/>
      <c r="B4" s="7"/>
      <c r="C4" s="7"/>
      <c r="D4" s="7"/>
      <c r="E4" s="7"/>
      <c r="F4" s="7"/>
      <c r="G4" s="7"/>
      <c r="H4" s="7"/>
      <c r="I4" s="7"/>
    </row>
    <row r="5" spans="1:9" ht="15" customHeight="1">
      <c r="A5" s="8" t="s">
        <v>3</v>
      </c>
      <c r="B5" s="9">
        <v>0.375</v>
      </c>
      <c r="D5" s="8" t="s">
        <v>4</v>
      </c>
      <c r="E5" s="10">
        <v>0.004861111111111111</v>
      </c>
      <c r="H5" s="8" t="s">
        <v>5</v>
      </c>
      <c r="I5" s="10">
        <v>0.001388888888888889</v>
      </c>
    </row>
    <row r="6" spans="1:9" ht="1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17" ht="15" customHeight="1">
      <c r="A7" s="12" t="s">
        <v>6</v>
      </c>
      <c r="B7" s="12" t="s">
        <v>7</v>
      </c>
      <c r="C7" s="12" t="s">
        <v>8</v>
      </c>
      <c r="D7" s="12" t="s">
        <v>9</v>
      </c>
      <c r="E7" s="12"/>
      <c r="F7" s="12" t="s">
        <v>10</v>
      </c>
      <c r="G7" s="12" t="s">
        <v>11</v>
      </c>
      <c r="H7" s="12" t="s">
        <v>12</v>
      </c>
      <c r="I7" s="12"/>
      <c r="K7" s="12" t="s">
        <v>13</v>
      </c>
      <c r="L7" s="13" t="s">
        <v>14</v>
      </c>
      <c r="M7" s="14" t="s">
        <v>11</v>
      </c>
      <c r="N7" s="14"/>
      <c r="O7" s="14"/>
      <c r="P7" s="13" t="s">
        <v>15</v>
      </c>
      <c r="Q7" s="14" t="s">
        <v>16</v>
      </c>
    </row>
    <row r="8" spans="1:17" ht="12.75">
      <c r="A8" s="37">
        <v>1</v>
      </c>
      <c r="B8" s="17">
        <f>B5</f>
        <v>0.375</v>
      </c>
      <c r="C8" s="17">
        <f>B5+E5</f>
        <v>0.3798611111111111</v>
      </c>
      <c r="D8" s="22" t="str">
        <f>K11</f>
        <v>Vorwärts Spoho</v>
      </c>
      <c r="E8" s="23">
        <f>L11</f>
        <v>1</v>
      </c>
      <c r="F8" s="38">
        <v>1</v>
      </c>
      <c r="G8" s="44" t="s">
        <v>17</v>
      </c>
      <c r="H8" s="22" t="str">
        <f>K18</f>
        <v>Ballfieber Colon.</v>
      </c>
      <c r="I8" s="23">
        <f>L18</f>
        <v>2</v>
      </c>
      <c r="K8" s="12"/>
      <c r="L8" s="13"/>
      <c r="M8" s="12">
        <v>1</v>
      </c>
      <c r="N8" s="12">
        <v>2</v>
      </c>
      <c r="O8" s="12">
        <v>3</v>
      </c>
      <c r="P8" s="13"/>
      <c r="Q8" s="14"/>
    </row>
    <row r="9" spans="1:17" ht="12.75">
      <c r="A9" s="37"/>
      <c r="B9" s="17"/>
      <c r="C9" s="17"/>
      <c r="D9" s="22" t="str">
        <f>K17</f>
        <v>DJK Südwest</v>
      </c>
      <c r="E9" s="23">
        <f>L17</f>
        <v>2</v>
      </c>
      <c r="F9" s="38">
        <v>2</v>
      </c>
      <c r="G9" s="44" t="s">
        <v>18</v>
      </c>
      <c r="H9" s="22" t="str">
        <f>K13</f>
        <v>TFG Nippes</v>
      </c>
      <c r="I9" s="23">
        <f>L13</f>
        <v>1</v>
      </c>
      <c r="K9" s="12"/>
      <c r="L9" s="13"/>
      <c r="M9" s="24" t="s">
        <v>18</v>
      </c>
      <c r="N9" s="24" t="s">
        <v>17</v>
      </c>
      <c r="O9" s="24" t="s">
        <v>5</v>
      </c>
      <c r="P9" s="13"/>
      <c r="Q9" s="14"/>
    </row>
    <row r="10" spans="1:17" ht="12.75">
      <c r="A10" s="37"/>
      <c r="B10" s="17"/>
      <c r="C10" s="17"/>
      <c r="D10" s="22" t="str">
        <f>K12</f>
        <v>Vorwärts Spoho</v>
      </c>
      <c r="E10" s="23">
        <f>L12</f>
        <v>2</v>
      </c>
      <c r="F10" s="38">
        <v>3</v>
      </c>
      <c r="G10" s="44" t="s">
        <v>17</v>
      </c>
      <c r="H10" s="22" t="str">
        <f>K19</f>
        <v>TFG Nippes</v>
      </c>
      <c r="I10" s="23">
        <f>L19</f>
        <v>2</v>
      </c>
      <c r="K10" s="45" t="s">
        <v>5</v>
      </c>
      <c r="L10" s="46" t="s">
        <v>5</v>
      </c>
      <c r="M10" s="27">
        <f>_xlfn.COUNTIFS(G:G,M9,D:D,K10,E:E,L10)+_xlfn.COUNTIFS(G:G,M9,H:H,K10,I:I,L10)-_xlfn.COUNTIFS(G:G,M9,D:D,K10,E:E,L10,H:H,"Pause")-_xlfn.COUNTIFS(G:G,M9,H:H,K10,I:I,L10,D:D,"Pause")</f>
        <v>0</v>
      </c>
      <c r="N10" s="27">
        <f>_xlfn.COUNTIFS(G:G,N9,D:D,K10,E:E,L10)+_xlfn.COUNTIFS(G:G,N9,H:H,K10,I:I,L10)-_xlfn.COUNTIFS(G:G,N9,D:D,K10,E:E,L10,H:H,"Pause")-_xlfn.COUNTIFS(G:G,N9,H:H,K10,I:I,L10,D:D,"Pause")</f>
        <v>0</v>
      </c>
      <c r="O10" s="27">
        <f>_xlfn.COUNTIFS(G:G,O9,D:D,K10,E:E,L10)+_xlfn.COUNTIFS(G:G,O9,H:H,K10,I:I,L10)-_xlfn.COUNTIFS(G:G,O9,D:D,K10,E:E,L10,H:H,"Pause")-_xlfn.COUNTIFS(G:G,O9,H:H,K10,I:I,L10,D:D,"Pause")</f>
        <v>6</v>
      </c>
      <c r="P10" s="27">
        <f>SUM(M10:O10)</f>
        <v>6</v>
      </c>
      <c r="Q10" s="27">
        <f>_xlfn.COUNTIFS(D:D,K10,H:H,K10,E:E,L10)+_xlfn.COUNTIFS(D:D,K10,H:H,K10,I:I,L10)</f>
        <v>0</v>
      </c>
    </row>
    <row r="11" spans="1:17" ht="12.75">
      <c r="A11" s="37"/>
      <c r="B11" s="17"/>
      <c r="C11" s="17"/>
      <c r="D11" s="22" t="str">
        <f>K15</f>
        <v>Vorwärts Spoho</v>
      </c>
      <c r="E11" s="23">
        <f>L15</f>
        <v>3</v>
      </c>
      <c r="F11" s="38">
        <v>4</v>
      </c>
      <c r="G11" s="44" t="s">
        <v>18</v>
      </c>
      <c r="H11" s="22" t="str">
        <f>K16</f>
        <v>Ballfieber Colon.</v>
      </c>
      <c r="I11" s="23">
        <f>L16</f>
        <v>1</v>
      </c>
      <c r="K11" s="45" t="s">
        <v>20</v>
      </c>
      <c r="L11" s="46">
        <v>1</v>
      </c>
      <c r="M11" s="27">
        <f>_xlfn.COUNTIFS(G:G,M9,D:D,K11,E:E,L11)+_xlfn.COUNTIFS(G:G,M9,H:H,K11,I:I,L11)-_xlfn.COUNTIFS(G:G,M9,D:D,K11,E:E,L11,H:H,"Pause")-_xlfn.COUNTIFS(G:G,M9,H:H,K11,I:I,L11,D:D,"Pause")</f>
        <v>3</v>
      </c>
      <c r="N11" s="27">
        <f>_xlfn.COUNTIFS(G:G,N9,D:D,K11,E:E,L11)+_xlfn.COUNTIFS(G:G,N9,H:H,K11,I:I,L11)-_xlfn.COUNTIFS(G:G,N9,D:D,K11,E:E,L11,H:H,"Pause")-_xlfn.COUNTIFS(G:G,N9,H:H,K11,I:I,L11,D:D,"Pause")</f>
        <v>3</v>
      </c>
      <c r="O11" s="27">
        <f>_xlfn.COUNTIFS(G:G,O9,D:D,K11,E:E,L11)+_xlfn.COUNTIFS(G:G,O9,H:H,K11,I:I,L11)-_xlfn.COUNTIFS(G:G,O9,D:D,K11,E:E,L11,H:H,"Pause")-_xlfn.COUNTIFS(G:G,O9,H:H,K11,I:I,L11,D:D,"Pause")</f>
        <v>0</v>
      </c>
      <c r="P11" s="27">
        <f>SUM(M11:O11)</f>
        <v>6</v>
      </c>
      <c r="Q11" s="27">
        <f>_xlfn.COUNTIFS(D:D,K11,H:H,K11,E:E,L11)+_xlfn.COUNTIFS(D:D,K11,H:H,K11,I:I,L11)</f>
        <v>0</v>
      </c>
    </row>
    <row r="12" spans="1:17" ht="12.75">
      <c r="A12" s="37"/>
      <c r="B12" s="17"/>
      <c r="C12" s="17"/>
      <c r="D12" s="22" t="str">
        <f>K10</f>
        <v>Pause</v>
      </c>
      <c r="E12" s="23" t="str">
        <f>L10</f>
        <v>Pause</v>
      </c>
      <c r="F12" s="38"/>
      <c r="G12" s="44" t="s">
        <v>5</v>
      </c>
      <c r="H12" s="22" t="str">
        <f>K14</f>
        <v>DJK Südwest</v>
      </c>
      <c r="I12" s="23">
        <f>L14</f>
        <v>1</v>
      </c>
      <c r="K12" s="45" t="s">
        <v>20</v>
      </c>
      <c r="L12" s="46">
        <v>2</v>
      </c>
      <c r="M12" s="27">
        <f>_xlfn.COUNTIFS(G:G,M9,D:D,K12,E:E,L12)+_xlfn.COUNTIFS(G:G,M9,H:H,K12,I:I,L12)-_xlfn.COUNTIFS(G:G,M9,D:D,K12,E:E,L12,H:H,"Pause")-_xlfn.COUNTIFS(G:G,M9,H:H,K12,I:I,L12,D:D,"Pause")</f>
        <v>1</v>
      </c>
      <c r="N12" s="27">
        <f>_xlfn.COUNTIFS(G:G,N9,D:D,K12,E:E,L12)+_xlfn.COUNTIFS(G:G,N9,H:H,K12,I:I,L12)-_xlfn.COUNTIFS(G:G,N9,D:D,K12,E:E,L12,H:H,"Pause")-_xlfn.COUNTIFS(G:G,N9,H:H,K12,I:I,L12,D:D,"Pause")</f>
        <v>4</v>
      </c>
      <c r="O12" s="27">
        <f>_xlfn.COUNTIFS(G:G,O9,D:D,K12,E:E,L12)+_xlfn.COUNTIFS(G:G,O9,H:H,K12,I:I,L12)-_xlfn.COUNTIFS(G:G,O9,D:D,K12,E:E,L12,H:H,"Pause")-_xlfn.COUNTIFS(G:G,O9,H:H,K12,I:I,L12,D:D,"Pause")</f>
        <v>0</v>
      </c>
      <c r="P12" s="27">
        <f>SUM(M12:O12)</f>
        <v>5</v>
      </c>
      <c r="Q12" s="27">
        <f>_xlfn.COUNTIFS(D:D,K12,H:H,K12,E:E,L12)+_xlfn.COUNTIFS(D:D,K12,H:H,K12,I:I,L12)</f>
        <v>1</v>
      </c>
    </row>
    <row r="13" spans="1:18" ht="12.75">
      <c r="A13" s="40">
        <v>2</v>
      </c>
      <c r="B13" s="30">
        <f>B8+E5+I5</f>
        <v>0.38125</v>
      </c>
      <c r="C13" s="30">
        <f>C8+E5+I5</f>
        <v>0.38611111111111107</v>
      </c>
      <c r="D13" s="35" t="str">
        <f>K18</f>
        <v>Ballfieber Colon.</v>
      </c>
      <c r="E13" s="36">
        <f>L18</f>
        <v>2</v>
      </c>
      <c r="F13" s="41">
        <v>1</v>
      </c>
      <c r="G13" s="42" t="str">
        <f>G8</f>
        <v>Jugendtore</v>
      </c>
      <c r="H13" s="35" t="str">
        <f>K12</f>
        <v>Vorwärts Spoho</v>
      </c>
      <c r="I13" s="36">
        <f>L12</f>
        <v>2</v>
      </c>
      <c r="K13" s="45" t="s">
        <v>27</v>
      </c>
      <c r="L13" s="46">
        <v>1</v>
      </c>
      <c r="M13" s="27">
        <f>_xlfn.COUNTIFS(G:G,M9,D:D,K13,E:E,L13)+_xlfn.COUNTIFS(G:G,M9,H:H,K13,I:I,L13)-_xlfn.COUNTIFS(G:G,M9,D:D,K13,E:E,L13,H:H,"Pause")-_xlfn.COUNTIFS(G:G,M9,H:H,K13,I:I,L13,D:D,"Pause")</f>
        <v>3</v>
      </c>
      <c r="N13" s="27">
        <f>_xlfn.COUNTIFS(G:G,N9,D:D,K13,E:E,L13)+_xlfn.COUNTIFS(G:G,N9,H:H,K13,I:I,L13)-_xlfn.COUNTIFS(G:G,N9,D:D,K13,E:E,L13,H:H,"Pause")-_xlfn.COUNTIFS(G:G,N9,H:H,K13,I:I,L13,D:D,"Pause")</f>
        <v>2</v>
      </c>
      <c r="O13" s="27">
        <f>_xlfn.COUNTIFS(G:G,O9,D:D,K13,E:E,L13)+_xlfn.COUNTIFS(G:G,O9,H:H,K13,I:I,L13)-_xlfn.COUNTIFS(G:G,O9,D:D,K13,E:E,L13,H:H,"Pause")-_xlfn.COUNTIFS(G:G,O9,H:H,K13,I:I,L13,D:D,"Pause")</f>
        <v>0</v>
      </c>
      <c r="P13" s="27">
        <f>SUM(M13:O13)</f>
        <v>5</v>
      </c>
      <c r="Q13" s="27">
        <f>_xlfn.COUNTIFS(D:D,K13,H:H,K13,E:E,L13)+_xlfn.COUNTIFS(D:D,K13,H:H,K13,I:I,L13)</f>
        <v>0</v>
      </c>
      <c r="R13" s="1" t="s">
        <v>23</v>
      </c>
    </row>
    <row r="14" spans="1:17" ht="12.75">
      <c r="A14" s="40"/>
      <c r="B14" s="30"/>
      <c r="C14" s="30"/>
      <c r="D14" s="35" t="str">
        <f>K19</f>
        <v>TFG Nippes</v>
      </c>
      <c r="E14" s="36">
        <f>L19</f>
        <v>2</v>
      </c>
      <c r="F14" s="41">
        <v>2</v>
      </c>
      <c r="G14" s="42" t="str">
        <f>G9</f>
        <v>Minitore</v>
      </c>
      <c r="H14" s="35" t="str">
        <f>K11</f>
        <v>Vorwärts Spoho</v>
      </c>
      <c r="I14" s="36">
        <f>L11</f>
        <v>1</v>
      </c>
      <c r="K14" s="45" t="s">
        <v>28</v>
      </c>
      <c r="L14" s="46">
        <v>1</v>
      </c>
      <c r="M14" s="27">
        <f>_xlfn.COUNTIFS(G:G,M9,D:D,K14,E:E,L14)+_xlfn.COUNTIFS(G:G,M9,H:H,K14,I:I,L14)-_xlfn.COUNTIFS(G:G,M9,D:D,K14,E:E,L14,H:H,"Pause")-_xlfn.COUNTIFS(G:G,M9,H:H,K14,I:I,L14,D:D,"Pause")</f>
        <v>3</v>
      </c>
      <c r="N14" s="27">
        <f>_xlfn.COUNTIFS(G:G,N9,D:D,K14,E:E,L14)+_xlfn.COUNTIFS(G:G,N9,H:H,K14,I:I,L14)-_xlfn.COUNTIFS(G:G,N9,D:D,K14,E:E,L14,H:H,"Pause")-_xlfn.COUNTIFS(G:G,N9,H:H,K14,I:I,L14,D:D,"Pause")</f>
        <v>2</v>
      </c>
      <c r="O14" s="27">
        <f>_xlfn.COUNTIFS(G:G,O9,D:D,K14,E:E,L14)+_xlfn.COUNTIFS(G:G,O9,H:H,K14,I:I,L14)-_xlfn.COUNTIFS(G:G,O9,D:D,K14,E:E,L14,H:H,"Pause")-_xlfn.COUNTIFS(G:G,O9,H:H,K14,I:I,L14,D:D,"Pause")</f>
        <v>0</v>
      </c>
      <c r="P14" s="27">
        <f>SUM(M14:O14)</f>
        <v>5</v>
      </c>
      <c r="Q14" s="27">
        <f>_xlfn.COUNTIFS(D:D,K14,H:H,K14,E:E,L14)+_xlfn.COUNTIFS(D:D,K14,H:H,K14,I:I,L14)</f>
        <v>0</v>
      </c>
    </row>
    <row r="15" spans="1:17" ht="12.75">
      <c r="A15" s="40"/>
      <c r="B15" s="30"/>
      <c r="C15" s="30"/>
      <c r="D15" s="35" t="str">
        <f>K14</f>
        <v>DJK Südwest</v>
      </c>
      <c r="E15" s="36">
        <f>L14</f>
        <v>1</v>
      </c>
      <c r="F15" s="41">
        <v>3</v>
      </c>
      <c r="G15" s="42" t="str">
        <f>G10</f>
        <v>Jugendtore</v>
      </c>
      <c r="H15" s="35" t="str">
        <f>K15</f>
        <v>Vorwärts Spoho</v>
      </c>
      <c r="I15" s="36">
        <f>L15</f>
        <v>3</v>
      </c>
      <c r="K15" s="45" t="s">
        <v>20</v>
      </c>
      <c r="L15" s="46">
        <v>3</v>
      </c>
      <c r="M15" s="27">
        <f>_xlfn.COUNTIFS(G:G,M9,D:D,K15,E:E,L15)+_xlfn.COUNTIFS(G:G,M9,H:H,K15,I:I,L15)-_xlfn.COUNTIFS(G:G,M9,D:D,K15,E:E,L15,H:H,"Pause")-_xlfn.COUNTIFS(G:G,M9,H:H,K15,I:I,L15,D:D,"Pause")</f>
        <v>2</v>
      </c>
      <c r="N15" s="27">
        <f>_xlfn.COUNTIFS(G:G,N9,D:D,K15,E:E,L15)+_xlfn.COUNTIFS(G:G,N9,H:H,K15,I:I,L15)-_xlfn.COUNTIFS(G:G,N9,D:D,K15,E:E,L15,H:H,"Pause")-_xlfn.COUNTIFS(G:G,N9,H:H,K15,I:I,L15,D:D,"Pause")</f>
        <v>4</v>
      </c>
      <c r="O15" s="27">
        <f>_xlfn.COUNTIFS(G:G,O9,D:D,K15,E:E,L15)+_xlfn.COUNTIFS(G:G,O9,H:H,K15,I:I,L15)-_xlfn.COUNTIFS(G:G,O9,D:D,K15,E:E,L15,H:H,"Pause")-_xlfn.COUNTIFS(G:G,O9,H:H,K15,I:I,L15,D:D,"Pause")</f>
        <v>0</v>
      </c>
      <c r="P15" s="27">
        <f>SUM(M15:O15)</f>
        <v>6</v>
      </c>
      <c r="Q15" s="27">
        <f>_xlfn.COUNTIFS(D:D,K15,H:H,K15,E:E,L15)+_xlfn.COUNTIFS(D:D,K15,H:H,K15,I:I,L15)</f>
        <v>1</v>
      </c>
    </row>
    <row r="16" spans="1:17" ht="12.75">
      <c r="A16" s="40"/>
      <c r="B16" s="30"/>
      <c r="C16" s="30"/>
      <c r="D16" s="35" t="str">
        <f>K16</f>
        <v>Ballfieber Colon.</v>
      </c>
      <c r="E16" s="36">
        <f>L16</f>
        <v>1</v>
      </c>
      <c r="F16" s="41">
        <v>4</v>
      </c>
      <c r="G16" s="42" t="str">
        <f>G11</f>
        <v>Minitore</v>
      </c>
      <c r="H16" s="35" t="str">
        <f>K17</f>
        <v>DJK Südwest</v>
      </c>
      <c r="I16" s="36">
        <f>L17</f>
        <v>2</v>
      </c>
      <c r="K16" s="45" t="s">
        <v>29</v>
      </c>
      <c r="L16" s="46">
        <v>1</v>
      </c>
      <c r="M16" s="27">
        <f>_xlfn.COUNTIFS(G:G,M9,D:D,K16,E:E,L16)+_xlfn.COUNTIFS(G:G,M9,H:H,K16,I:I,L16)-_xlfn.COUNTIFS(G:G,M9,D:D,K16,E:E,L16,H:H,"Pause")-_xlfn.COUNTIFS(G:G,M9,H:H,K16,I:I,L16,D:D,"Pause")</f>
        <v>5</v>
      </c>
      <c r="N16" s="27">
        <f>_xlfn.COUNTIFS(G:G,N9,D:D,K16,E:E,L16)+_xlfn.COUNTIFS(G:G,N9,H:H,K16,I:I,L16)-_xlfn.COUNTIFS(G:G,N9,D:D,K16,E:E,L16,H:H,"Pause")-_xlfn.COUNTIFS(G:G,N9,H:H,K16,I:I,L16,D:D,"Pause")</f>
        <v>1</v>
      </c>
      <c r="O16" s="27">
        <f>_xlfn.COUNTIFS(G:G,O9,D:D,K16,E:E,L16)+_xlfn.COUNTIFS(G:G,O9,H:H,K16,I:I,L16)-_xlfn.COUNTIFS(G:G,O9,D:D,K16,E:E,L16,H:H,"Pause")-_xlfn.COUNTIFS(G:G,O9,H:H,K16,I:I,L16,D:D,"Pause")</f>
        <v>0</v>
      </c>
      <c r="P16" s="27">
        <f>SUM(M16:O16)</f>
        <v>6</v>
      </c>
      <c r="Q16" s="27">
        <f>_xlfn.COUNTIFS(D:D,K16,H:H,K16,E:E,L16)+_xlfn.COUNTIFS(D:D,K16,H:H,K16,I:I,L16)</f>
        <v>0</v>
      </c>
    </row>
    <row r="17" spans="1:17" ht="12.75">
      <c r="A17" s="40"/>
      <c r="B17" s="30"/>
      <c r="C17" s="30"/>
      <c r="D17" s="35" t="str">
        <f>K13</f>
        <v>TFG Nippes</v>
      </c>
      <c r="E17" s="36">
        <f>L13</f>
        <v>1</v>
      </c>
      <c r="F17" s="41"/>
      <c r="G17" s="42" t="str">
        <f>G12</f>
        <v>Pause</v>
      </c>
      <c r="H17" s="35" t="str">
        <f>K10</f>
        <v>Pause</v>
      </c>
      <c r="I17" s="36" t="str">
        <f>L10</f>
        <v>Pause</v>
      </c>
      <c r="K17" s="45" t="s">
        <v>28</v>
      </c>
      <c r="L17" s="46">
        <v>2</v>
      </c>
      <c r="M17" s="27">
        <f>_xlfn.COUNTIFS(G:G,M9,D:D,K17,E:E,L17)+_xlfn.COUNTIFS(G:G,M9,H:H,K17,I:I,L17)-_xlfn.COUNTIFS(G:G,M9,D:D,K17,E:E,L17,H:H,"Pause")-_xlfn.COUNTIFS(G:G,M9,H:H,K17,I:I,L17,D:D,"Pause")</f>
        <v>2</v>
      </c>
      <c r="N17" s="27">
        <f>_xlfn.COUNTIFS(G:G,N9,D:D,K17,E:E,L17)+_xlfn.COUNTIFS(G:G,N9,H:H,K17,I:I,L17)-_xlfn.COUNTIFS(G:G,N9,D:D,K17,E:E,L17,H:H,"Pause")-_xlfn.COUNTIFS(G:G,N9,H:H,K17,I:I,L17,D:D,"Pause")</f>
        <v>3</v>
      </c>
      <c r="O17" s="27">
        <f>_xlfn.COUNTIFS(G:G,O9,D:D,K17,E:E,L17)+_xlfn.COUNTIFS(G:G,O9,H:H,K17,I:I,L17)-_xlfn.COUNTIFS(G:G,O9,D:D,K17,E:E,L17,H:H,"Pause")-_xlfn.COUNTIFS(G:G,O9,H:H,K17,I:I,L17,D:D,"Pause")</f>
        <v>0</v>
      </c>
      <c r="P17" s="27">
        <f>SUM(M17:O17)</f>
        <v>5</v>
      </c>
      <c r="Q17" s="27">
        <f>_xlfn.COUNTIFS(D:D,K17,H:H,K17,E:E,L17)+_xlfn.COUNTIFS(D:D,K17,H:H,K17,I:I,L17)</f>
        <v>0</v>
      </c>
    </row>
    <row r="18" spans="1:17" ht="12.75">
      <c r="A18" s="37">
        <v>3</v>
      </c>
      <c r="B18" s="17">
        <f>B13+E5+I5</f>
        <v>0.38749999999999996</v>
      </c>
      <c r="C18" s="17">
        <f>C13+E5+I5</f>
        <v>0.39236111111111105</v>
      </c>
      <c r="D18" s="22" t="str">
        <f>K15</f>
        <v>Vorwärts Spoho</v>
      </c>
      <c r="E18" s="23">
        <f>L15</f>
        <v>3</v>
      </c>
      <c r="F18" s="38">
        <v>1</v>
      </c>
      <c r="G18" s="43" t="str">
        <f>G8</f>
        <v>Jugendtore</v>
      </c>
      <c r="H18" s="22" t="str">
        <f>K18</f>
        <v>Ballfieber Colon.</v>
      </c>
      <c r="I18" s="23">
        <f>L18</f>
        <v>2</v>
      </c>
      <c r="K18" s="45" t="s">
        <v>29</v>
      </c>
      <c r="L18" s="46">
        <v>2</v>
      </c>
      <c r="M18" s="27">
        <f>_xlfn.COUNTIFS(G:G,M9,D:D,K18,E:E,L18)+_xlfn.COUNTIFS(G:G,M9,H:H,K18,I:I,L18)-_xlfn.COUNTIFS(G:G,M9,D:D,K18,E:E,L18,H:H,"Pause")-_xlfn.COUNTIFS(G:G,M9,H:H,K18,I:I,L18,D:D,"Pause")</f>
        <v>2</v>
      </c>
      <c r="N18" s="27">
        <f>_xlfn.COUNTIFS(G:G,N9,D:D,K18,E:E,L18)+_xlfn.COUNTIFS(G:G,N9,H:H,K18,I:I,L18)-_xlfn.COUNTIFS(G:G,N9,D:D,K18,E:E,L18,H:H,"Pause")-_xlfn.COUNTIFS(G:G,N9,H:H,K18,I:I,L18,D:D,"Pause")</f>
        <v>3</v>
      </c>
      <c r="O18" s="27">
        <f>_xlfn.COUNTIFS(G:G,O9,D:D,K18,E:E,L18)+_xlfn.COUNTIFS(G:G,O9,H:H,K18,I:I,L18)-_xlfn.COUNTIFS(G:G,O9,D:D,K18,E:E,L18,H:H,"Pause")-_xlfn.COUNTIFS(G:G,O9,H:H,K18,I:I,L18,D:D,"Pause")</f>
        <v>0</v>
      </c>
      <c r="P18" s="27">
        <f>SUM(M18:O18)</f>
        <v>5</v>
      </c>
      <c r="Q18" s="27">
        <f>_xlfn.COUNTIFS(D:D,K18,H:H,K18,E:E,L18)+_xlfn.COUNTIFS(D:D,K18,H:H,K18,I:I,L18)</f>
        <v>0</v>
      </c>
    </row>
    <row r="19" spans="1:17" ht="12.75">
      <c r="A19" s="37"/>
      <c r="B19" s="17"/>
      <c r="C19" s="17"/>
      <c r="D19" s="22" t="str">
        <f>K19</f>
        <v>TFG Nippes</v>
      </c>
      <c r="E19" s="23">
        <f>L19</f>
        <v>2</v>
      </c>
      <c r="F19" s="38">
        <v>2</v>
      </c>
      <c r="G19" s="43" t="str">
        <f>G9</f>
        <v>Minitore</v>
      </c>
      <c r="H19" s="22" t="str">
        <f>K16</f>
        <v>Ballfieber Colon.</v>
      </c>
      <c r="I19" s="23">
        <f>L16</f>
        <v>1</v>
      </c>
      <c r="K19" s="45" t="s">
        <v>27</v>
      </c>
      <c r="L19" s="46">
        <v>2</v>
      </c>
      <c r="M19" s="27">
        <f>_xlfn.COUNTIFS(G:G,M9,D:D,K19,E:E,L19)+_xlfn.COUNTIFS(G:G,M9,H:H,K19,I:I,L19)-_xlfn.COUNTIFS(G:G,M9,D:D,K19,E:E,L19,H:H,"Pause")-_xlfn.COUNTIFS(G:G,M9,H:H,K19,I:I,L19,D:D,"Pause")</f>
        <v>3</v>
      </c>
      <c r="N19" s="27">
        <f>_xlfn.COUNTIFS(G:G,N9,D:D,K19,E:E,L19)+_xlfn.COUNTIFS(G:G,N9,H:H,K19,I:I,L19)-_xlfn.COUNTIFS(G:G,N9,D:D,K19,E:E,L19,H:H,"Pause")-_xlfn.COUNTIFS(G:G,N9,H:H,K19,I:I,L19,D:D,"Pause")</f>
        <v>2</v>
      </c>
      <c r="O19" s="27">
        <f>_xlfn.COUNTIFS(G:G,O9,D:D,K19,E:E,L19)+_xlfn.COUNTIFS(G:G,O9,H:H,K19,I:I,L19)-_xlfn.COUNTIFS(G:G,O9,D:D,K19,E:E,L19,H:H,"Pause")-_xlfn.COUNTIFS(G:G,O9,H:H,K19,I:I,L19,D:D,"Pause")</f>
        <v>0</v>
      </c>
      <c r="P19" s="27">
        <f>SUM(M19:O19)</f>
        <v>5</v>
      </c>
      <c r="Q19" s="27">
        <f>_xlfn.COUNTIFS(D:D,K19,H:H,K19,E:E,L19)+_xlfn.COUNTIFS(D:D,K19,H:H,K19,I:I,L19)</f>
        <v>0</v>
      </c>
    </row>
    <row r="20" spans="1:9" ht="12.75">
      <c r="A20" s="37"/>
      <c r="B20" s="17"/>
      <c r="C20" s="17"/>
      <c r="D20" s="22" t="str">
        <f>K12</f>
        <v>Vorwärts Spoho</v>
      </c>
      <c r="E20" s="23">
        <f>L12</f>
        <v>2</v>
      </c>
      <c r="F20" s="38">
        <v>3</v>
      </c>
      <c r="G20" s="43" t="str">
        <f>G10</f>
        <v>Jugendtore</v>
      </c>
      <c r="H20" s="22" t="str">
        <f>K13</f>
        <v>TFG Nippes</v>
      </c>
      <c r="I20" s="23">
        <f>L13</f>
        <v>1</v>
      </c>
    </row>
    <row r="21" spans="1:9" ht="12.75">
      <c r="A21" s="37"/>
      <c r="B21" s="17"/>
      <c r="C21" s="17"/>
      <c r="D21" s="22" t="str">
        <f>K14</f>
        <v>DJK Südwest</v>
      </c>
      <c r="E21" s="23">
        <f>L14</f>
        <v>1</v>
      </c>
      <c r="F21" s="38">
        <v>4</v>
      </c>
      <c r="G21" s="43" t="str">
        <f>G11</f>
        <v>Minitore</v>
      </c>
      <c r="H21" s="22" t="str">
        <f>K11</f>
        <v>Vorwärts Spoho</v>
      </c>
      <c r="I21" s="23">
        <f>L11</f>
        <v>1</v>
      </c>
    </row>
    <row r="22" spans="1:9" ht="12.75">
      <c r="A22" s="37"/>
      <c r="B22" s="17"/>
      <c r="C22" s="17"/>
      <c r="D22" s="22" t="str">
        <f>K10</f>
        <v>Pause</v>
      </c>
      <c r="E22" s="23" t="str">
        <f>L10</f>
        <v>Pause</v>
      </c>
      <c r="F22" s="38"/>
      <c r="G22" s="43" t="str">
        <f>G12</f>
        <v>Pause</v>
      </c>
      <c r="H22" s="22" t="str">
        <f>K17</f>
        <v>DJK Südwest</v>
      </c>
      <c r="I22" s="23">
        <f>L17</f>
        <v>2</v>
      </c>
    </row>
    <row r="23" spans="1:9" ht="12.75">
      <c r="A23" s="40">
        <v>4</v>
      </c>
      <c r="B23" s="30">
        <f>B18+E5+I5</f>
        <v>0.39374999999999993</v>
      </c>
      <c r="C23" s="30">
        <f>C18+E5+I5</f>
        <v>0.398611111111111</v>
      </c>
      <c r="D23" s="35" t="str">
        <f>K17</f>
        <v>DJK Südwest</v>
      </c>
      <c r="E23" s="36">
        <f>L17</f>
        <v>2</v>
      </c>
      <c r="F23" s="41">
        <v>1</v>
      </c>
      <c r="G23" s="42" t="str">
        <f>G8</f>
        <v>Jugendtore</v>
      </c>
      <c r="H23" s="35" t="str">
        <f>K19</f>
        <v>TFG Nippes</v>
      </c>
      <c r="I23" s="36">
        <f>L19</f>
        <v>2</v>
      </c>
    </row>
    <row r="24" spans="1:9" ht="12.75">
      <c r="A24" s="40"/>
      <c r="B24" s="30"/>
      <c r="C24" s="30"/>
      <c r="D24" s="35" t="str">
        <f>K11</f>
        <v>Vorwärts Spoho</v>
      </c>
      <c r="E24" s="36">
        <f>L11</f>
        <v>1</v>
      </c>
      <c r="F24" s="41">
        <v>2</v>
      </c>
      <c r="G24" s="42" t="str">
        <f>G9</f>
        <v>Minitore</v>
      </c>
      <c r="H24" s="35" t="str">
        <f>K16</f>
        <v>Ballfieber Colon.</v>
      </c>
      <c r="I24" s="36">
        <f>L16</f>
        <v>1</v>
      </c>
    </row>
    <row r="25" spans="1:9" ht="12.75">
      <c r="A25" s="40"/>
      <c r="B25" s="30"/>
      <c r="C25" s="30"/>
      <c r="D25" s="35" t="str">
        <f>K15</f>
        <v>Vorwärts Spoho</v>
      </c>
      <c r="E25" s="36">
        <f>L15</f>
        <v>3</v>
      </c>
      <c r="F25" s="41">
        <v>3</v>
      </c>
      <c r="G25" s="42" t="str">
        <f>G10</f>
        <v>Jugendtore</v>
      </c>
      <c r="H25" s="35" t="str">
        <f>K12</f>
        <v>Vorwärts Spoho</v>
      </c>
      <c r="I25" s="36">
        <f>L12</f>
        <v>2</v>
      </c>
    </row>
    <row r="26" spans="1:9" ht="12.75">
      <c r="A26" s="40"/>
      <c r="B26" s="30"/>
      <c r="C26" s="30"/>
      <c r="D26" s="35" t="str">
        <f>K13</f>
        <v>TFG Nippes</v>
      </c>
      <c r="E26" s="36">
        <f>L13</f>
        <v>1</v>
      </c>
      <c r="F26" s="41">
        <v>4</v>
      </c>
      <c r="G26" s="42" t="str">
        <f>G11</f>
        <v>Minitore</v>
      </c>
      <c r="H26" s="35" t="str">
        <f>K14</f>
        <v>DJK Südwest</v>
      </c>
      <c r="I26" s="36">
        <f>L14</f>
        <v>1</v>
      </c>
    </row>
    <row r="27" spans="1:9" ht="12.75">
      <c r="A27" s="40"/>
      <c r="B27" s="30"/>
      <c r="C27" s="30"/>
      <c r="D27" s="35" t="str">
        <f>K18</f>
        <v>Ballfieber Colon.</v>
      </c>
      <c r="E27" s="36">
        <f>L18</f>
        <v>2</v>
      </c>
      <c r="F27" s="41"/>
      <c r="G27" s="42" t="str">
        <f>G12</f>
        <v>Pause</v>
      </c>
      <c r="H27" s="35" t="str">
        <f>K10</f>
        <v>Pause</v>
      </c>
      <c r="I27" s="36" t="str">
        <f>L10</f>
        <v>Pause</v>
      </c>
    </row>
    <row r="28" spans="1:9" ht="12.75">
      <c r="A28" s="37">
        <v>5</v>
      </c>
      <c r="B28" s="17">
        <f>B23+E5+I5</f>
        <v>0.3999999999999999</v>
      </c>
      <c r="C28" s="17">
        <f>C23+E5+I5</f>
        <v>0.404861111111111</v>
      </c>
      <c r="D28" s="22" t="str">
        <f>K13</f>
        <v>TFG Nippes</v>
      </c>
      <c r="E28" s="23">
        <f>L13</f>
        <v>1</v>
      </c>
      <c r="F28" s="38">
        <v>1</v>
      </c>
      <c r="G28" s="43" t="str">
        <f>G8</f>
        <v>Jugendtore</v>
      </c>
      <c r="H28" s="22" t="str">
        <f>K11</f>
        <v>Vorwärts Spoho</v>
      </c>
      <c r="I28" s="23">
        <f>L11</f>
        <v>1</v>
      </c>
    </row>
    <row r="29" spans="1:9" ht="12.75">
      <c r="A29" s="37"/>
      <c r="B29" s="17"/>
      <c r="C29" s="17"/>
      <c r="D29" s="22" t="str">
        <f>K14</f>
        <v>DJK Südwest</v>
      </c>
      <c r="E29" s="23">
        <f>L14</f>
        <v>1</v>
      </c>
      <c r="F29" s="38">
        <v>2</v>
      </c>
      <c r="G29" s="43" t="str">
        <f>G9</f>
        <v>Minitore</v>
      </c>
      <c r="H29" s="22" t="str">
        <f>K18</f>
        <v>Ballfieber Colon.</v>
      </c>
      <c r="I29" s="23">
        <f>L18</f>
        <v>2</v>
      </c>
    </row>
    <row r="30" spans="1:9" ht="12.75">
      <c r="A30" s="37"/>
      <c r="B30" s="17"/>
      <c r="C30" s="17"/>
      <c r="D30" s="22" t="str">
        <f>K15</f>
        <v>Vorwärts Spoho</v>
      </c>
      <c r="E30" s="23">
        <f>L15</f>
        <v>3</v>
      </c>
      <c r="F30" s="38">
        <v>3</v>
      </c>
      <c r="G30" s="43" t="str">
        <f>G10</f>
        <v>Jugendtore</v>
      </c>
      <c r="H30" s="22" t="str">
        <f>K17</f>
        <v>DJK Südwest</v>
      </c>
      <c r="I30" s="23">
        <f>L17</f>
        <v>2</v>
      </c>
    </row>
    <row r="31" spans="1:9" ht="12.75">
      <c r="A31" s="37"/>
      <c r="B31" s="17"/>
      <c r="C31" s="17"/>
      <c r="D31" s="22" t="str">
        <f>K12</f>
        <v>Vorwärts Spoho</v>
      </c>
      <c r="E31" s="23">
        <f>L12</f>
        <v>2</v>
      </c>
      <c r="F31" s="38">
        <v>4</v>
      </c>
      <c r="G31" s="43" t="str">
        <f>G11</f>
        <v>Minitore</v>
      </c>
      <c r="H31" s="22" t="str">
        <f>K16</f>
        <v>Ballfieber Colon.</v>
      </c>
      <c r="I31" s="23">
        <f>L16</f>
        <v>1</v>
      </c>
    </row>
    <row r="32" spans="1:9" ht="12.75">
      <c r="A32" s="37"/>
      <c r="B32" s="17"/>
      <c r="C32" s="17"/>
      <c r="D32" s="22" t="str">
        <f>K10</f>
        <v>Pause</v>
      </c>
      <c r="E32" s="23" t="str">
        <f>L10</f>
        <v>Pause</v>
      </c>
      <c r="F32" s="38"/>
      <c r="G32" s="43" t="str">
        <f>G12</f>
        <v>Pause</v>
      </c>
      <c r="H32" s="22" t="str">
        <f>K19</f>
        <v>TFG Nippes</v>
      </c>
      <c r="I32" s="23">
        <f>L19</f>
        <v>2</v>
      </c>
    </row>
    <row r="33" spans="1:9" ht="12.75">
      <c r="A33" s="40">
        <v>6</v>
      </c>
      <c r="B33" s="30">
        <f>B28+E5+I5</f>
        <v>0.4062499999999999</v>
      </c>
      <c r="C33" s="30">
        <f>C28+E5+I5</f>
        <v>0.411111111111111</v>
      </c>
      <c r="D33" s="35" t="str">
        <f>K16</f>
        <v>Ballfieber Colon.</v>
      </c>
      <c r="E33" s="36">
        <f>L16</f>
        <v>1</v>
      </c>
      <c r="F33" s="41">
        <v>1</v>
      </c>
      <c r="G33" s="42" t="str">
        <f>G8</f>
        <v>Jugendtore</v>
      </c>
      <c r="H33" s="35" t="str">
        <f>K14</f>
        <v>DJK Südwest</v>
      </c>
      <c r="I33" s="36">
        <f>L14</f>
        <v>1</v>
      </c>
    </row>
    <row r="34" spans="1:9" ht="12.75">
      <c r="A34" s="40"/>
      <c r="B34" s="30"/>
      <c r="C34" s="30"/>
      <c r="D34" s="35" t="str">
        <f>K18</f>
        <v>Ballfieber Colon.</v>
      </c>
      <c r="E34" s="36">
        <f>L18</f>
        <v>2</v>
      </c>
      <c r="F34" s="41">
        <v>2</v>
      </c>
      <c r="G34" s="42" t="str">
        <f>G9</f>
        <v>Minitore</v>
      </c>
      <c r="H34" s="35" t="str">
        <f>K13</f>
        <v>TFG Nippes</v>
      </c>
      <c r="I34" s="36">
        <f>L13</f>
        <v>1</v>
      </c>
    </row>
    <row r="35" spans="1:9" ht="12.75">
      <c r="A35" s="40"/>
      <c r="B35" s="30"/>
      <c r="C35" s="30"/>
      <c r="D35" s="35" t="str">
        <f>K11</f>
        <v>Vorwärts Spoho</v>
      </c>
      <c r="E35" s="36">
        <f>L11</f>
        <v>1</v>
      </c>
      <c r="F35" s="41">
        <v>3</v>
      </c>
      <c r="G35" s="42" t="str">
        <f>G10</f>
        <v>Jugendtore</v>
      </c>
      <c r="H35" s="35" t="str">
        <f>K17</f>
        <v>DJK Südwest</v>
      </c>
      <c r="I35" s="36">
        <f>L17</f>
        <v>2</v>
      </c>
    </row>
    <row r="36" spans="1:9" ht="12.75">
      <c r="A36" s="40"/>
      <c r="B36" s="30"/>
      <c r="C36" s="30"/>
      <c r="D36" s="35" t="str">
        <f>K19</f>
        <v>TFG Nippes</v>
      </c>
      <c r="E36" s="36">
        <f>L19</f>
        <v>2</v>
      </c>
      <c r="F36" s="41">
        <v>4</v>
      </c>
      <c r="G36" s="42" t="str">
        <f>G11</f>
        <v>Minitore</v>
      </c>
      <c r="H36" s="35" t="str">
        <f>K15</f>
        <v>Vorwärts Spoho</v>
      </c>
      <c r="I36" s="36">
        <f>L15</f>
        <v>3</v>
      </c>
    </row>
    <row r="37" spans="1:9" ht="12.75">
      <c r="A37" s="40"/>
      <c r="B37" s="30"/>
      <c r="C37" s="30"/>
      <c r="D37" s="35" t="str">
        <f>K12</f>
        <v>Vorwärts Spoho</v>
      </c>
      <c r="E37" s="36">
        <f>L12</f>
        <v>2</v>
      </c>
      <c r="F37" s="41"/>
      <c r="G37" s="42" t="str">
        <f>G12</f>
        <v>Pause</v>
      </c>
      <c r="H37" s="35" t="str">
        <f>K10</f>
        <v>Pause</v>
      </c>
      <c r="I37" s="36" t="str">
        <f>L10</f>
        <v>Pause</v>
      </c>
    </row>
  </sheetData>
  <sheetProtection selectLockedCells="1" selectUnlockedCells="1"/>
  <mergeCells count="28">
    <mergeCell ref="A1:I1"/>
    <mergeCell ref="D2:G2"/>
    <mergeCell ref="D3:G3"/>
    <mergeCell ref="D7:E7"/>
    <mergeCell ref="H7:I7"/>
    <mergeCell ref="K7:K9"/>
    <mergeCell ref="L7:L9"/>
    <mergeCell ref="M7:O7"/>
    <mergeCell ref="P7:P9"/>
    <mergeCell ref="Q7:Q9"/>
    <mergeCell ref="A8:A12"/>
    <mergeCell ref="B8:B12"/>
    <mergeCell ref="C8:C12"/>
    <mergeCell ref="A13:A17"/>
    <mergeCell ref="B13:B17"/>
    <mergeCell ref="C13:C17"/>
    <mergeCell ref="A18:A22"/>
    <mergeCell ref="B18:B22"/>
    <mergeCell ref="C18:C22"/>
    <mergeCell ref="A23:A27"/>
    <mergeCell ref="B23:B27"/>
    <mergeCell ref="C23:C27"/>
    <mergeCell ref="A28:A32"/>
    <mergeCell ref="B28:B32"/>
    <mergeCell ref="C28:C32"/>
    <mergeCell ref="A33:A37"/>
    <mergeCell ref="B33:B37"/>
    <mergeCell ref="C33:C37"/>
  </mergeCells>
  <conditionalFormatting sqref="A8:I37">
    <cfRule type="expression" priority="1" dxfId="0" stopIfTrue="1">
      <formula>NOT(ISERROR(SEARCH("Pause",A8)))</formula>
    </cfRule>
  </conditionalFormatting>
  <conditionalFormatting sqref="K10:K19">
    <cfRule type="expression" priority="2" dxfId="0" stopIfTrue="1">
      <formula>NOT(ISERROR(SEARCH("Pause",K10)))</formula>
    </cfRule>
  </conditionalFormatting>
  <conditionalFormatting sqref="L10">
    <cfRule type="expression" priority="3" dxfId="0" stopIfTrue="1">
      <formula>NOT(ISERROR(SEARCH("Pause",L10)))</formula>
    </cfRule>
  </conditionalFormatting>
  <dataValidations count="1">
    <dataValidation type="list" operator="equal" allowBlank="1" showErrorMessage="1" sqref="G8:G12">
      <formula1>$M$9:$O$9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J2" sqref="J2"/>
    </sheetView>
  </sheetViews>
  <sheetFormatPr defaultColWidth="11.421875" defaultRowHeight="12.75"/>
  <cols>
    <col min="1" max="1" width="5.7109375" style="1" customWidth="1"/>
    <col min="2" max="3" width="6.7109375" style="1" customWidth="1"/>
    <col min="4" max="4" width="15.8515625" style="1" customWidth="1"/>
    <col min="5" max="5" width="7.7109375" style="1" customWidth="1"/>
    <col min="6" max="6" width="5.7109375" style="1" customWidth="1"/>
    <col min="7" max="7" width="14.8515625" style="1" customWidth="1"/>
    <col min="8" max="8" width="15.8515625" style="1" customWidth="1"/>
    <col min="9" max="9" width="7.7109375" style="1" customWidth="1"/>
    <col min="10" max="10" width="13.00390625" style="1" customWidth="1"/>
    <col min="11" max="11" width="15.8515625" style="1" customWidth="1"/>
    <col min="12" max="12" width="10.28125" style="1" customWidth="1"/>
    <col min="13" max="13" width="11.7109375" style="1" customWidth="1"/>
    <col min="14" max="16384" width="10.7109375" style="1" customWidth="1"/>
  </cols>
  <sheetData>
    <row r="1" spans="1:9" ht="12.75">
      <c r="A1" s="2" t="s">
        <v>26</v>
      </c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3"/>
      <c r="C2" s="3"/>
      <c r="D2" s="4" t="s">
        <v>30</v>
      </c>
      <c r="E2" s="4"/>
      <c r="F2" s="4"/>
      <c r="G2" s="4"/>
      <c r="H2" s="3"/>
      <c r="I2" s="3"/>
    </row>
    <row r="3" spans="1:9" ht="12.75">
      <c r="A3" s="5"/>
      <c r="B3" s="3"/>
      <c r="C3" s="3"/>
      <c r="D3" s="6" t="s">
        <v>2</v>
      </c>
      <c r="E3" s="6"/>
      <c r="F3" s="6"/>
      <c r="G3" s="6"/>
      <c r="H3" s="3"/>
      <c r="I3" s="3"/>
    </row>
    <row r="4" spans="1:9" ht="15" customHeight="1">
      <c r="A4" s="7"/>
      <c r="B4" s="7"/>
      <c r="C4" s="7"/>
      <c r="D4" s="7"/>
      <c r="E4" s="7"/>
      <c r="F4" s="7"/>
      <c r="G4" s="7"/>
      <c r="H4" s="7"/>
      <c r="I4" s="7"/>
    </row>
    <row r="5" spans="1:9" ht="15" customHeight="1">
      <c r="A5" s="8" t="s">
        <v>3</v>
      </c>
      <c r="B5" s="9">
        <v>0.375</v>
      </c>
      <c r="D5" s="8" t="s">
        <v>4</v>
      </c>
      <c r="E5" s="10">
        <v>0.004861111111111111</v>
      </c>
      <c r="H5" s="8" t="s">
        <v>5</v>
      </c>
      <c r="I5" s="10">
        <v>0.0006944444444444445</v>
      </c>
    </row>
    <row r="6" spans="1:9" ht="1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17" ht="15" customHeight="1">
      <c r="A7" s="12" t="s">
        <v>6</v>
      </c>
      <c r="B7" s="12" t="s">
        <v>7</v>
      </c>
      <c r="C7" s="12" t="s">
        <v>8</v>
      </c>
      <c r="D7" s="12" t="s">
        <v>9</v>
      </c>
      <c r="E7" s="12"/>
      <c r="F7" s="12" t="s">
        <v>10</v>
      </c>
      <c r="G7" s="12" t="s">
        <v>11</v>
      </c>
      <c r="H7" s="12" t="s">
        <v>12</v>
      </c>
      <c r="I7" s="12"/>
      <c r="K7" s="12" t="s">
        <v>13</v>
      </c>
      <c r="L7" s="13" t="s">
        <v>14</v>
      </c>
      <c r="M7" s="14" t="s">
        <v>11</v>
      </c>
      <c r="N7" s="14"/>
      <c r="O7" s="14"/>
      <c r="P7" s="13" t="s">
        <v>15</v>
      </c>
      <c r="Q7" s="14" t="s">
        <v>16</v>
      </c>
    </row>
    <row r="8" spans="1:17" ht="12.75">
      <c r="A8" s="37">
        <v>1</v>
      </c>
      <c r="B8" s="17">
        <f>B5</f>
        <v>0.375</v>
      </c>
      <c r="C8" s="17">
        <f>B5+E5</f>
        <v>0.3798611111111111</v>
      </c>
      <c r="D8" s="22" t="str">
        <f>K11</f>
        <v>Vorwärts Spoho</v>
      </c>
      <c r="E8" s="23">
        <f>L11</f>
        <v>1</v>
      </c>
      <c r="F8" s="38">
        <v>1</v>
      </c>
      <c r="G8" s="44" t="s">
        <v>17</v>
      </c>
      <c r="H8" s="22" t="str">
        <f>K18</f>
        <v>SC Holweide</v>
      </c>
      <c r="I8" s="23">
        <f>L18</f>
        <v>2</v>
      </c>
      <c r="K8" s="12"/>
      <c r="L8" s="13"/>
      <c r="M8" s="12">
        <v>1</v>
      </c>
      <c r="N8" s="12">
        <v>2</v>
      </c>
      <c r="O8" s="12">
        <v>3</v>
      </c>
      <c r="P8" s="13"/>
      <c r="Q8" s="14"/>
    </row>
    <row r="9" spans="1:17" ht="12.75">
      <c r="A9" s="37"/>
      <c r="B9" s="17"/>
      <c r="C9" s="17"/>
      <c r="D9" s="22" t="str">
        <f>K17</f>
        <v>SC Holweide</v>
      </c>
      <c r="E9" s="23">
        <f>L17</f>
        <v>1</v>
      </c>
      <c r="F9" s="38">
        <v>2</v>
      </c>
      <c r="G9" s="44" t="s">
        <v>18</v>
      </c>
      <c r="H9" s="22" t="str">
        <f>K13</f>
        <v>Blau Weiß Köln</v>
      </c>
      <c r="I9" s="23">
        <f>L13</f>
        <v>2</v>
      </c>
      <c r="K9" s="12"/>
      <c r="L9" s="13"/>
      <c r="M9" s="24" t="s">
        <v>18</v>
      </c>
      <c r="N9" s="24" t="s">
        <v>17</v>
      </c>
      <c r="O9" s="24" t="s">
        <v>5</v>
      </c>
      <c r="P9" s="13"/>
      <c r="Q9" s="14"/>
    </row>
    <row r="10" spans="1:17" ht="12.75">
      <c r="A10" s="37"/>
      <c r="B10" s="17"/>
      <c r="C10" s="17"/>
      <c r="D10" s="22" t="str">
        <f>K12</f>
        <v>Blau Weiß Köln</v>
      </c>
      <c r="E10" s="23">
        <f>L12</f>
        <v>1</v>
      </c>
      <c r="F10" s="38">
        <v>3</v>
      </c>
      <c r="G10" s="44" t="s">
        <v>17</v>
      </c>
      <c r="H10" s="22" t="str">
        <f>K19</f>
        <v>Vorwärts Spoho</v>
      </c>
      <c r="I10" s="23">
        <f>L19</f>
        <v>2</v>
      </c>
      <c r="K10" s="45" t="s">
        <v>5</v>
      </c>
      <c r="L10" s="46" t="s">
        <v>5</v>
      </c>
      <c r="M10" s="27">
        <f>_xlfn.COUNTIFS(G:G,M9,D:D,K10,E:E,L10)+_xlfn.COUNTIFS(G:G,M9,H:H,K10,I:I,L10)-_xlfn.COUNTIFS(G:G,M9,D:D,K10,E:E,L10,H:H,"Pause")-_xlfn.COUNTIFS(G:G,M9,H:H,K10,I:I,L10,D:D,"Pause")</f>
        <v>0</v>
      </c>
      <c r="N10" s="27">
        <f>_xlfn.COUNTIFS(G:G,N9,D:D,K10,E:E,L10)+_xlfn.COUNTIFS(G:G,N9,H:H,K10,I:I,L10)-_xlfn.COUNTIFS(G:G,N9,D:D,K10,E:E,L10,H:H,"Pause")-_xlfn.COUNTIFS(G:G,N9,H:H,K10,I:I,L10,D:D,"Pause")</f>
        <v>0</v>
      </c>
      <c r="O10" s="27">
        <f>_xlfn.COUNTIFS(G:G,O9,D:D,K10,E:E,L10)+_xlfn.COUNTIFS(G:G,O9,H:H,K10,I:I,L10)-_xlfn.COUNTIFS(G:G,O9,D:D,K10,E:E,L10,H:H,"Pause")-_xlfn.COUNTIFS(G:G,O9,H:H,K10,I:I,L10,D:D,"Pause")</f>
        <v>6</v>
      </c>
      <c r="P10" s="27">
        <f>SUM(M10:O10)</f>
        <v>6</v>
      </c>
      <c r="Q10" s="27">
        <f>_xlfn.COUNTIFS(D:D,K10,H:H,K10,E:E,L10)+_xlfn.COUNTIFS(D:D,K10,H:H,K10,I:I,L10)</f>
        <v>0</v>
      </c>
    </row>
    <row r="11" spans="1:17" ht="12.75">
      <c r="A11" s="37"/>
      <c r="B11" s="17"/>
      <c r="C11" s="17"/>
      <c r="D11" s="22" t="str">
        <f>K15</f>
        <v>Deutz 05</v>
      </c>
      <c r="E11" s="23">
        <f>L15</f>
        <v>1</v>
      </c>
      <c r="F11" s="38">
        <v>4</v>
      </c>
      <c r="G11" s="44" t="s">
        <v>18</v>
      </c>
      <c r="H11" s="22" t="str">
        <f>K16</f>
        <v>Deutz 05</v>
      </c>
      <c r="I11" s="23">
        <f>L16</f>
        <v>2</v>
      </c>
      <c r="K11" s="45" t="s">
        <v>20</v>
      </c>
      <c r="L11" s="46">
        <v>1</v>
      </c>
      <c r="M11" s="27">
        <f>_xlfn.COUNTIFS(G:G,M9,D:D,K11,E:E,L11)+_xlfn.COUNTIFS(G:G,M9,H:H,K11,I:I,L11)-_xlfn.COUNTIFS(G:G,M9,D:D,K11,E:E,L11,H:H,"Pause")-_xlfn.COUNTIFS(G:G,M9,H:H,K11,I:I,L11,D:D,"Pause")</f>
        <v>3</v>
      </c>
      <c r="N11" s="27">
        <f>_xlfn.COUNTIFS(G:G,N9,D:D,K11,E:E,L11)+_xlfn.COUNTIFS(G:G,N9,H:H,K11,I:I,L11)-_xlfn.COUNTIFS(G:G,N9,D:D,K11,E:E,L11,H:H,"Pause")-_xlfn.COUNTIFS(G:G,N9,H:H,K11,I:I,L11,D:D,"Pause")</f>
        <v>3</v>
      </c>
      <c r="O11" s="27">
        <f>_xlfn.COUNTIFS(G:G,O9,D:D,K11,E:E,L11)+_xlfn.COUNTIFS(G:G,O9,H:H,K11,I:I,L11)-_xlfn.COUNTIFS(G:G,O9,D:D,K11,E:E,L11,H:H,"Pause")-_xlfn.COUNTIFS(G:G,O9,H:H,K11,I:I,L11,D:D,"Pause")</f>
        <v>0</v>
      </c>
      <c r="P11" s="27">
        <f>SUM(M11:O11)</f>
        <v>6</v>
      </c>
      <c r="Q11" s="27">
        <f>_xlfn.COUNTIFS(D:D,K11,H:H,K11,E:E,L11)+_xlfn.COUNTIFS(D:D,K11,H:H,K11,I:I,L11)</f>
        <v>1</v>
      </c>
    </row>
    <row r="12" spans="1:17" ht="12.75">
      <c r="A12" s="37"/>
      <c r="B12" s="17"/>
      <c r="C12" s="17"/>
      <c r="D12" s="22" t="str">
        <f>K10</f>
        <v>Pause</v>
      </c>
      <c r="E12" s="23" t="str">
        <f>L10</f>
        <v>Pause</v>
      </c>
      <c r="F12" s="38"/>
      <c r="G12" s="44" t="s">
        <v>5</v>
      </c>
      <c r="H12" s="22" t="str">
        <f>K14</f>
        <v>Blau Weiß Köln</v>
      </c>
      <c r="I12" s="23">
        <f>L14</f>
        <v>3</v>
      </c>
      <c r="K12" s="45" t="s">
        <v>31</v>
      </c>
      <c r="L12" s="46">
        <v>1</v>
      </c>
      <c r="M12" s="27">
        <f>_xlfn.COUNTIFS(G:G,M9,D:D,K12,E:E,L12)+_xlfn.COUNTIFS(G:G,M9,H:H,K12,I:I,L12)-_xlfn.COUNTIFS(G:G,M9,D:D,K12,E:E,L12,H:H,"Pause")-_xlfn.COUNTIFS(G:G,M9,H:H,K12,I:I,L12,D:D,"Pause")</f>
        <v>2</v>
      </c>
      <c r="N12" s="27">
        <f>_xlfn.COUNTIFS(G:G,N9,D:D,K12,E:E,L12)+_xlfn.COUNTIFS(G:G,N9,H:H,K12,I:I,L12)-_xlfn.COUNTIFS(G:G,N9,D:D,K12,E:E,L12,H:H,"Pause")-_xlfn.COUNTIFS(G:G,N9,H:H,K12,I:I,L12,D:D,"Pause")</f>
        <v>4</v>
      </c>
      <c r="O12" s="27">
        <f>_xlfn.COUNTIFS(G:G,O9,D:D,K12,E:E,L12)+_xlfn.COUNTIFS(G:G,O9,H:H,K12,I:I,L12)-_xlfn.COUNTIFS(G:G,O9,D:D,K12,E:E,L12,H:H,"Pause")-_xlfn.COUNTIFS(G:G,O9,H:H,K12,I:I,L12,D:D,"Pause")</f>
        <v>0</v>
      </c>
      <c r="P12" s="27">
        <f>SUM(M12:O12)</f>
        <v>6</v>
      </c>
      <c r="Q12" s="27">
        <f>_xlfn.COUNTIFS(D:D,K12,H:H,K12,E:E,L12)+_xlfn.COUNTIFS(D:D,K12,H:H,K12,I:I,L12)</f>
        <v>1</v>
      </c>
    </row>
    <row r="13" spans="1:18" ht="12.75">
      <c r="A13" s="40">
        <v>2</v>
      </c>
      <c r="B13" s="30">
        <f>B8+E5+I5</f>
        <v>0.38055555555555554</v>
      </c>
      <c r="C13" s="30">
        <f>C8+E5+I5</f>
        <v>0.38541666666666663</v>
      </c>
      <c r="D13" s="35" t="str">
        <f>K18</f>
        <v>SC Holweide</v>
      </c>
      <c r="E13" s="36">
        <f>L18</f>
        <v>2</v>
      </c>
      <c r="F13" s="41">
        <v>1</v>
      </c>
      <c r="G13" s="42" t="str">
        <f>G8</f>
        <v>Jugendtore</v>
      </c>
      <c r="H13" s="35" t="str">
        <f>K12</f>
        <v>Blau Weiß Köln</v>
      </c>
      <c r="I13" s="36">
        <f>L12</f>
        <v>1</v>
      </c>
      <c r="K13" s="45" t="s">
        <v>31</v>
      </c>
      <c r="L13" s="46">
        <v>2</v>
      </c>
      <c r="M13" s="27">
        <f>_xlfn.COUNTIFS(G:G,M9,D:D,K13,E:E,L13)+_xlfn.COUNTIFS(G:G,M9,H:H,K13,I:I,L13)-_xlfn.COUNTIFS(G:G,M9,D:D,K13,E:E,L13,H:H,"Pause")-_xlfn.COUNTIFS(G:G,M9,H:H,K13,I:I,L13,D:D,"Pause")</f>
        <v>3</v>
      </c>
      <c r="N13" s="27">
        <f>_xlfn.COUNTIFS(G:G,N9,D:D,K13,E:E,L13)+_xlfn.COUNTIFS(G:G,N9,H:H,K13,I:I,L13)-_xlfn.COUNTIFS(G:G,N9,D:D,K13,E:E,L13,H:H,"Pause")-_xlfn.COUNTIFS(G:G,N9,H:H,K13,I:I,L13,D:D,"Pause")</f>
        <v>3</v>
      </c>
      <c r="O13" s="27">
        <f>_xlfn.COUNTIFS(G:G,O9,D:D,K13,E:E,L13)+_xlfn.COUNTIFS(G:G,O9,H:H,K13,I:I,L13)-_xlfn.COUNTIFS(G:G,O9,D:D,K13,E:E,L13,H:H,"Pause")-_xlfn.COUNTIFS(G:G,O9,H:H,K13,I:I,L13,D:D,"Pause")</f>
        <v>0</v>
      </c>
      <c r="P13" s="27">
        <f>SUM(M13:O13)</f>
        <v>6</v>
      </c>
      <c r="Q13" s="27">
        <f>_xlfn.COUNTIFS(D:D,K13,H:H,K13,E:E,L13)+_xlfn.COUNTIFS(D:D,K13,H:H,K13,I:I,L13)</f>
        <v>2</v>
      </c>
      <c r="R13" s="1" t="s">
        <v>23</v>
      </c>
    </row>
    <row r="14" spans="1:17" ht="12.75">
      <c r="A14" s="40"/>
      <c r="B14" s="30"/>
      <c r="C14" s="30"/>
      <c r="D14" s="35" t="str">
        <f>K19</f>
        <v>Vorwärts Spoho</v>
      </c>
      <c r="E14" s="36">
        <f>L19</f>
        <v>2</v>
      </c>
      <c r="F14" s="41">
        <v>2</v>
      </c>
      <c r="G14" s="42" t="str">
        <f>G9</f>
        <v>Minitore</v>
      </c>
      <c r="H14" s="35" t="str">
        <f>K11</f>
        <v>Vorwärts Spoho</v>
      </c>
      <c r="I14" s="36">
        <f>L11</f>
        <v>1</v>
      </c>
      <c r="K14" s="45" t="s">
        <v>31</v>
      </c>
      <c r="L14" s="46">
        <v>3</v>
      </c>
      <c r="M14" s="27">
        <f>_xlfn.COUNTIFS(G:G,M9,D:D,K14,E:E,L14)+_xlfn.COUNTIFS(G:G,M9,H:H,K14,I:I,L14)-_xlfn.COUNTIFS(G:G,M9,D:D,K14,E:E,L14,H:H,"Pause")-_xlfn.COUNTIFS(G:G,M9,H:H,K14,I:I,L14,D:D,"Pause")</f>
        <v>3</v>
      </c>
      <c r="N14" s="27">
        <f>_xlfn.COUNTIFS(G:G,N9,D:D,K14,E:E,L14)+_xlfn.COUNTIFS(G:G,N9,H:H,K14,I:I,L14)-_xlfn.COUNTIFS(G:G,N9,D:D,K14,E:E,L14,H:H,"Pause")-_xlfn.COUNTIFS(G:G,N9,H:H,K14,I:I,L14,D:D,"Pause")</f>
        <v>3</v>
      </c>
      <c r="O14" s="27">
        <f>_xlfn.COUNTIFS(G:G,O9,D:D,K14,E:E,L14)+_xlfn.COUNTIFS(G:G,O9,H:H,K14,I:I,L14)-_xlfn.COUNTIFS(G:G,O9,D:D,K14,E:E,L14,H:H,"Pause")-_xlfn.COUNTIFS(G:G,O9,H:H,K14,I:I,L14,D:D,"Pause")</f>
        <v>0</v>
      </c>
      <c r="P14" s="27">
        <f>SUM(M14:O14)</f>
        <v>6</v>
      </c>
      <c r="Q14" s="27">
        <f>_xlfn.COUNTIFS(D:D,K14,H:H,K14,E:E,L14)+_xlfn.COUNTIFS(D:D,K14,H:H,K14,I:I,L14)</f>
        <v>1</v>
      </c>
    </row>
    <row r="15" spans="1:17" ht="12.75">
      <c r="A15" s="40"/>
      <c r="B15" s="30"/>
      <c r="C15" s="30"/>
      <c r="D15" s="35" t="str">
        <f>K14</f>
        <v>Blau Weiß Köln</v>
      </c>
      <c r="E15" s="36">
        <f>L14</f>
        <v>3</v>
      </c>
      <c r="F15" s="41">
        <v>3</v>
      </c>
      <c r="G15" s="42" t="str">
        <f>G10</f>
        <v>Jugendtore</v>
      </c>
      <c r="H15" s="35" t="str">
        <f>K15</f>
        <v>Deutz 05</v>
      </c>
      <c r="I15" s="36">
        <f>L15</f>
        <v>1</v>
      </c>
      <c r="K15" s="45" t="s">
        <v>32</v>
      </c>
      <c r="L15" s="46">
        <v>1</v>
      </c>
      <c r="M15" s="27">
        <f>_xlfn.COUNTIFS(G:G,M9,D:D,K15,E:E,L15)+_xlfn.COUNTIFS(G:G,M9,H:H,K15,I:I,L15)-_xlfn.COUNTIFS(G:G,M9,D:D,K15,E:E,L15,H:H,"Pause")-_xlfn.COUNTIFS(G:G,M9,H:H,K15,I:I,L15,D:D,"Pause")</f>
        <v>2</v>
      </c>
      <c r="N15" s="27">
        <f>_xlfn.COUNTIFS(G:G,N9,D:D,K15,E:E,L15)+_xlfn.COUNTIFS(G:G,N9,H:H,K15,I:I,L15)-_xlfn.COUNTIFS(G:G,N9,D:D,K15,E:E,L15,H:H,"Pause")-_xlfn.COUNTIFS(G:G,N9,H:H,K15,I:I,L15,D:D,"Pause")</f>
        <v>4</v>
      </c>
      <c r="O15" s="27">
        <f>_xlfn.COUNTIFS(G:G,O9,D:D,K15,E:E,L15)+_xlfn.COUNTIFS(G:G,O9,H:H,K15,I:I,L15)-_xlfn.COUNTIFS(G:G,O9,D:D,K15,E:E,L15,H:H,"Pause")-_xlfn.COUNTIFS(G:G,O9,H:H,K15,I:I,L15,D:D,"Pause")</f>
        <v>0</v>
      </c>
      <c r="P15" s="27">
        <f>SUM(M15:O15)</f>
        <v>6</v>
      </c>
      <c r="Q15" s="27">
        <f>_xlfn.COUNTIFS(D:D,K15,H:H,K15,E:E,L15)+_xlfn.COUNTIFS(D:D,K15,H:H,K15,I:I,L15)</f>
        <v>1</v>
      </c>
    </row>
    <row r="16" spans="1:17" ht="12.75">
      <c r="A16" s="40"/>
      <c r="B16" s="30"/>
      <c r="C16" s="30"/>
      <c r="D16" s="35" t="str">
        <f>K16</f>
        <v>Deutz 05</v>
      </c>
      <c r="E16" s="36">
        <f>L16</f>
        <v>2</v>
      </c>
      <c r="F16" s="41">
        <v>4</v>
      </c>
      <c r="G16" s="42" t="str">
        <f>G11</f>
        <v>Minitore</v>
      </c>
      <c r="H16" s="35" t="str">
        <f>K17</f>
        <v>SC Holweide</v>
      </c>
      <c r="I16" s="36">
        <f>L17</f>
        <v>1</v>
      </c>
      <c r="K16" s="45" t="s">
        <v>32</v>
      </c>
      <c r="L16" s="46">
        <v>2</v>
      </c>
      <c r="M16" s="27">
        <f>_xlfn.COUNTIFS(G:G,M9,D:D,K16,E:E,L16)+_xlfn.COUNTIFS(G:G,M9,H:H,K16,I:I,L16)-_xlfn.COUNTIFS(G:G,M9,D:D,K16,E:E,L16,H:H,"Pause")-_xlfn.COUNTIFS(G:G,M9,H:H,K16,I:I,L16,D:D,"Pause")</f>
        <v>5</v>
      </c>
      <c r="N16" s="27">
        <f>_xlfn.COUNTIFS(G:G,N9,D:D,K16,E:E,L16)+_xlfn.COUNTIFS(G:G,N9,H:H,K16,I:I,L16)-_xlfn.COUNTIFS(G:G,N9,D:D,K16,E:E,L16,H:H,"Pause")-_xlfn.COUNTIFS(G:G,N9,H:H,K16,I:I,L16,D:D,"Pause")</f>
        <v>1</v>
      </c>
      <c r="O16" s="27">
        <f>_xlfn.COUNTIFS(G:G,O9,D:D,K16,E:E,L16)+_xlfn.COUNTIFS(G:G,O9,H:H,K16,I:I,L16)-_xlfn.COUNTIFS(G:G,O9,D:D,K16,E:E,L16,H:H,"Pause")-_xlfn.COUNTIFS(G:G,O9,H:H,K16,I:I,L16,D:D,"Pause")</f>
        <v>0</v>
      </c>
      <c r="P16" s="27">
        <f>SUM(M16:O16)</f>
        <v>6</v>
      </c>
      <c r="Q16" s="27">
        <f>_xlfn.COUNTIFS(D:D,K16,H:H,K16,E:E,L16)+_xlfn.COUNTIFS(D:D,K16,H:H,K16,I:I,L16)</f>
        <v>1</v>
      </c>
    </row>
    <row r="17" spans="1:17" ht="12.75">
      <c r="A17" s="40"/>
      <c r="B17" s="30"/>
      <c r="C17" s="30"/>
      <c r="D17" s="35" t="str">
        <f>K13</f>
        <v>Blau Weiß Köln</v>
      </c>
      <c r="E17" s="36">
        <f>L13</f>
        <v>2</v>
      </c>
      <c r="F17" s="41"/>
      <c r="G17" s="42" t="str">
        <f>G12</f>
        <v>Pause</v>
      </c>
      <c r="H17" s="35" t="str">
        <f>K10</f>
        <v>Pause</v>
      </c>
      <c r="I17" s="36" t="str">
        <f>L10</f>
        <v>Pause</v>
      </c>
      <c r="K17" s="45" t="s">
        <v>33</v>
      </c>
      <c r="L17" s="46">
        <v>1</v>
      </c>
      <c r="M17" s="27">
        <f>_xlfn.COUNTIFS(G:G,M9,D:D,K17,E:E,L17)+_xlfn.COUNTIFS(G:G,M9,H:H,K17,I:I,L17)-_xlfn.COUNTIFS(G:G,M9,D:D,K17,E:E,L17,H:H,"Pause")-_xlfn.COUNTIFS(G:G,M9,H:H,K17,I:I,L17,D:D,"Pause")</f>
        <v>2</v>
      </c>
      <c r="N17" s="27">
        <f>_xlfn.COUNTIFS(G:G,N9,D:D,K17,E:E,L17)+_xlfn.COUNTIFS(G:G,N9,H:H,K17,I:I,L17)-_xlfn.COUNTIFS(G:G,N9,D:D,K17,E:E,L17,H:H,"Pause")-_xlfn.COUNTIFS(G:G,N9,H:H,K17,I:I,L17,D:D,"Pause")</f>
        <v>4</v>
      </c>
      <c r="O17" s="27">
        <f>_xlfn.COUNTIFS(G:G,O9,D:D,K17,E:E,L17)+_xlfn.COUNTIFS(G:G,O9,H:H,K17,I:I,L17)-_xlfn.COUNTIFS(G:G,O9,D:D,K17,E:E,L17,H:H,"Pause")-_xlfn.COUNTIFS(G:G,O9,H:H,K17,I:I,L17,D:D,"Pause")</f>
        <v>0</v>
      </c>
      <c r="P17" s="27">
        <f>SUM(M17:O17)</f>
        <v>6</v>
      </c>
      <c r="Q17" s="27">
        <f>_xlfn.COUNTIFS(D:D,K17,H:H,K17,E:E,L17)+_xlfn.COUNTIFS(D:D,K17,H:H,K17,I:I,L17)</f>
        <v>0</v>
      </c>
    </row>
    <row r="18" spans="1:17" ht="12.75">
      <c r="A18" s="37">
        <v>3</v>
      </c>
      <c r="B18" s="17">
        <f>B13+E5+I5</f>
        <v>0.38611111111111107</v>
      </c>
      <c r="C18" s="17">
        <f>C13+E5+I5</f>
        <v>0.39097222222222217</v>
      </c>
      <c r="D18" s="22" t="str">
        <f>K15</f>
        <v>Deutz 05</v>
      </c>
      <c r="E18" s="23">
        <f>L15</f>
        <v>1</v>
      </c>
      <c r="F18" s="38">
        <v>1</v>
      </c>
      <c r="G18" s="43" t="str">
        <f>G8</f>
        <v>Jugendtore</v>
      </c>
      <c r="H18" s="22" t="str">
        <f>K18</f>
        <v>SC Holweide</v>
      </c>
      <c r="I18" s="23">
        <f>L18</f>
        <v>2</v>
      </c>
      <c r="K18" s="45" t="s">
        <v>33</v>
      </c>
      <c r="L18" s="46">
        <v>2</v>
      </c>
      <c r="M18" s="27">
        <f>_xlfn.COUNTIFS(G:G,M9,D:D,K18,E:E,L18)+_xlfn.COUNTIFS(G:G,M9,H:H,K18,I:I,L18)-_xlfn.COUNTIFS(G:G,M9,D:D,K18,E:E,L18,H:H,"Pause")-_xlfn.COUNTIFS(G:G,M9,H:H,K18,I:I,L18,D:D,"Pause")</f>
        <v>2</v>
      </c>
      <c r="N18" s="27">
        <f>_xlfn.COUNTIFS(G:G,N9,D:D,K18,E:E,L18)+_xlfn.COUNTIFS(G:G,N9,H:H,K18,I:I,L18)-_xlfn.COUNTIFS(G:G,N9,D:D,K18,E:E,L18,H:H,"Pause")-_xlfn.COUNTIFS(G:G,N9,H:H,K18,I:I,L18,D:D,"Pause")</f>
        <v>4</v>
      </c>
      <c r="O18" s="27">
        <f>_xlfn.COUNTIFS(G:G,O9,D:D,K18,E:E,L18)+_xlfn.COUNTIFS(G:G,O9,H:H,K18,I:I,L18)-_xlfn.COUNTIFS(G:G,O9,D:D,K18,E:E,L18,H:H,"Pause")-_xlfn.COUNTIFS(G:G,O9,H:H,K18,I:I,L18,D:D,"Pause")</f>
        <v>0</v>
      </c>
      <c r="P18" s="27">
        <f>SUM(M18:O18)</f>
        <v>6</v>
      </c>
      <c r="Q18" s="27">
        <f>_xlfn.COUNTIFS(D:D,K18,H:H,K18,E:E,L18)+_xlfn.COUNTIFS(D:D,K18,H:H,K18,I:I,L18)</f>
        <v>0</v>
      </c>
    </row>
    <row r="19" spans="1:17" ht="12.75">
      <c r="A19" s="37"/>
      <c r="B19" s="17"/>
      <c r="C19" s="17"/>
      <c r="D19" s="22" t="str">
        <f>K19</f>
        <v>Vorwärts Spoho</v>
      </c>
      <c r="E19" s="23">
        <f>L19</f>
        <v>2</v>
      </c>
      <c r="F19" s="38">
        <v>2</v>
      </c>
      <c r="G19" s="43" t="str">
        <f>G9</f>
        <v>Minitore</v>
      </c>
      <c r="H19" s="22" t="str">
        <f>K16</f>
        <v>Deutz 05</v>
      </c>
      <c r="I19" s="23">
        <f>L16</f>
        <v>2</v>
      </c>
      <c r="K19" s="45" t="s">
        <v>20</v>
      </c>
      <c r="L19" s="46">
        <v>2</v>
      </c>
      <c r="M19" s="27">
        <f>_xlfn.COUNTIFS(G:G,M9,D:D,K19,E:E,L19)+_xlfn.COUNTIFS(G:G,M9,H:H,K19,I:I,L19)-_xlfn.COUNTIFS(G:G,M9,D:D,K19,E:E,L19,H:H,"Pause")-_xlfn.COUNTIFS(G:G,M9,H:H,K19,I:I,L19,D:D,"Pause")</f>
        <v>4</v>
      </c>
      <c r="N19" s="27">
        <f>_xlfn.COUNTIFS(G:G,N9,D:D,K19,E:E,L19)+_xlfn.COUNTIFS(G:G,N9,H:H,K19,I:I,L19)-_xlfn.COUNTIFS(G:G,N9,D:D,K19,E:E,L19,H:H,"Pause")-_xlfn.COUNTIFS(G:G,N9,H:H,K19,I:I,L19,D:D,"Pause")</f>
        <v>2</v>
      </c>
      <c r="O19" s="27">
        <f>_xlfn.COUNTIFS(G:G,O9,D:D,K19,E:E,L19)+_xlfn.COUNTIFS(G:G,O9,H:H,K19,I:I,L19)-_xlfn.COUNTIFS(G:G,O9,D:D,K19,E:E,L19,H:H,"Pause")-_xlfn.COUNTIFS(G:G,O9,H:H,K19,I:I,L19,D:D,"Pause")</f>
        <v>0</v>
      </c>
      <c r="P19" s="27">
        <f>SUM(M19:O19)</f>
        <v>6</v>
      </c>
      <c r="Q19" s="27">
        <f>_xlfn.COUNTIFS(D:D,K19,H:H,K19,E:E,L19)+_xlfn.COUNTIFS(D:D,K19,H:H,K19,I:I,L19)</f>
        <v>1</v>
      </c>
    </row>
    <row r="20" spans="1:9" ht="12.75">
      <c r="A20" s="37"/>
      <c r="B20" s="17"/>
      <c r="C20" s="17"/>
      <c r="D20" s="22" t="str">
        <f>K12</f>
        <v>Blau Weiß Köln</v>
      </c>
      <c r="E20" s="23">
        <f>L12</f>
        <v>1</v>
      </c>
      <c r="F20" s="38">
        <v>3</v>
      </c>
      <c r="G20" s="43" t="str">
        <f>G10</f>
        <v>Jugendtore</v>
      </c>
      <c r="H20" s="22" t="str">
        <f>K13</f>
        <v>Blau Weiß Köln</v>
      </c>
      <c r="I20" s="23">
        <f>L13</f>
        <v>2</v>
      </c>
    </row>
    <row r="21" spans="1:9" ht="12.75">
      <c r="A21" s="37"/>
      <c r="B21" s="17"/>
      <c r="C21" s="17"/>
      <c r="D21" s="22" t="str">
        <f>K14</f>
        <v>Blau Weiß Köln</v>
      </c>
      <c r="E21" s="23">
        <f>L14</f>
        <v>3</v>
      </c>
      <c r="F21" s="38">
        <v>4</v>
      </c>
      <c r="G21" s="43" t="str">
        <f>G11</f>
        <v>Minitore</v>
      </c>
      <c r="H21" s="22" t="str">
        <f>K11</f>
        <v>Vorwärts Spoho</v>
      </c>
      <c r="I21" s="23">
        <f>L11</f>
        <v>1</v>
      </c>
    </row>
    <row r="22" spans="1:9" ht="12.75">
      <c r="A22" s="37"/>
      <c r="B22" s="17"/>
      <c r="C22" s="17"/>
      <c r="D22" s="22" t="str">
        <f>K10</f>
        <v>Pause</v>
      </c>
      <c r="E22" s="23" t="str">
        <f>L10</f>
        <v>Pause</v>
      </c>
      <c r="F22" s="38"/>
      <c r="G22" s="43" t="str">
        <f>G12</f>
        <v>Pause</v>
      </c>
      <c r="H22" s="22" t="str">
        <f>K17</f>
        <v>SC Holweide</v>
      </c>
      <c r="I22" s="23">
        <f>L17</f>
        <v>1</v>
      </c>
    </row>
    <row r="23" spans="1:9" ht="12.75">
      <c r="A23" s="40">
        <v>4</v>
      </c>
      <c r="B23" s="30">
        <f>B18+E5+I5</f>
        <v>0.3916666666666666</v>
      </c>
      <c r="C23" s="30">
        <f>C18+E5+I5</f>
        <v>0.3965277777777777</v>
      </c>
      <c r="D23" s="35" t="str">
        <f>K17</f>
        <v>SC Holweide</v>
      </c>
      <c r="E23" s="36">
        <f>L17</f>
        <v>1</v>
      </c>
      <c r="F23" s="41">
        <v>1</v>
      </c>
      <c r="G23" s="42" t="str">
        <f>G8</f>
        <v>Jugendtore</v>
      </c>
      <c r="H23" s="35" t="str">
        <f>K19</f>
        <v>Vorwärts Spoho</v>
      </c>
      <c r="I23" s="36">
        <f>L19</f>
        <v>2</v>
      </c>
    </row>
    <row r="24" spans="1:9" ht="12.75">
      <c r="A24" s="40"/>
      <c r="B24" s="30"/>
      <c r="C24" s="30"/>
      <c r="D24" s="35" t="str">
        <f>K11</f>
        <v>Vorwärts Spoho</v>
      </c>
      <c r="E24" s="36">
        <f>L11</f>
        <v>1</v>
      </c>
      <c r="F24" s="41">
        <v>2</v>
      </c>
      <c r="G24" s="42" t="str">
        <f>G9</f>
        <v>Minitore</v>
      </c>
      <c r="H24" s="35" t="str">
        <f>K16</f>
        <v>Deutz 05</v>
      </c>
      <c r="I24" s="36">
        <f>L16</f>
        <v>2</v>
      </c>
    </row>
    <row r="25" spans="1:9" ht="12.75">
      <c r="A25" s="40"/>
      <c r="B25" s="30"/>
      <c r="C25" s="30"/>
      <c r="D25" s="35" t="str">
        <f>K15</f>
        <v>Deutz 05</v>
      </c>
      <c r="E25" s="36">
        <f>L15</f>
        <v>1</v>
      </c>
      <c r="F25" s="41">
        <v>3</v>
      </c>
      <c r="G25" s="42" t="str">
        <f>G10</f>
        <v>Jugendtore</v>
      </c>
      <c r="H25" s="35" t="str">
        <f>K12</f>
        <v>Blau Weiß Köln</v>
      </c>
      <c r="I25" s="36">
        <f>L12</f>
        <v>1</v>
      </c>
    </row>
    <row r="26" spans="1:9" ht="12.75">
      <c r="A26" s="40"/>
      <c r="B26" s="30"/>
      <c r="C26" s="30"/>
      <c r="D26" s="35" t="str">
        <f>K13</f>
        <v>Blau Weiß Köln</v>
      </c>
      <c r="E26" s="36">
        <f>L13</f>
        <v>2</v>
      </c>
      <c r="F26" s="41">
        <v>4</v>
      </c>
      <c r="G26" s="42" t="str">
        <f>G11</f>
        <v>Minitore</v>
      </c>
      <c r="H26" s="35" t="str">
        <f>K14</f>
        <v>Blau Weiß Köln</v>
      </c>
      <c r="I26" s="36">
        <f>L14</f>
        <v>3</v>
      </c>
    </row>
    <row r="27" spans="1:9" ht="12.75">
      <c r="A27" s="40"/>
      <c r="B27" s="30"/>
      <c r="C27" s="30"/>
      <c r="D27" s="35" t="str">
        <f>K18</f>
        <v>SC Holweide</v>
      </c>
      <c r="E27" s="36">
        <f>L18</f>
        <v>2</v>
      </c>
      <c r="F27" s="41"/>
      <c r="G27" s="42" t="str">
        <f>G12</f>
        <v>Pause</v>
      </c>
      <c r="H27" s="35" t="str">
        <f>K10</f>
        <v>Pause</v>
      </c>
      <c r="I27" s="36" t="str">
        <f>L10</f>
        <v>Pause</v>
      </c>
    </row>
    <row r="28" spans="1:9" ht="12.75">
      <c r="A28" s="37">
        <v>5</v>
      </c>
      <c r="B28" s="17">
        <f>B23+E5+I5</f>
        <v>0.39722222222222214</v>
      </c>
      <c r="C28" s="17">
        <f>C23+E5+I5</f>
        <v>0.40208333333333324</v>
      </c>
      <c r="D28" s="22" t="str">
        <f>K13</f>
        <v>Blau Weiß Köln</v>
      </c>
      <c r="E28" s="23">
        <f>L13</f>
        <v>2</v>
      </c>
      <c r="F28" s="38">
        <v>1</v>
      </c>
      <c r="G28" s="43" t="str">
        <f>G8</f>
        <v>Jugendtore</v>
      </c>
      <c r="H28" s="22" t="str">
        <f>K11</f>
        <v>Vorwärts Spoho</v>
      </c>
      <c r="I28" s="23">
        <f>L11</f>
        <v>1</v>
      </c>
    </row>
    <row r="29" spans="1:9" ht="12.75">
      <c r="A29" s="37"/>
      <c r="B29" s="17"/>
      <c r="C29" s="17"/>
      <c r="D29" s="22" t="str">
        <f>K14</f>
        <v>Blau Weiß Köln</v>
      </c>
      <c r="E29" s="23">
        <f>L14</f>
        <v>3</v>
      </c>
      <c r="F29" s="38">
        <v>2</v>
      </c>
      <c r="G29" s="43" t="str">
        <f>G9</f>
        <v>Minitore</v>
      </c>
      <c r="H29" s="22" t="str">
        <f>K18</f>
        <v>SC Holweide</v>
      </c>
      <c r="I29" s="23">
        <f>L18</f>
        <v>2</v>
      </c>
    </row>
    <row r="30" spans="1:9" ht="12.75">
      <c r="A30" s="37"/>
      <c r="B30" s="17"/>
      <c r="C30" s="17"/>
      <c r="D30" s="22" t="str">
        <f>K15</f>
        <v>Deutz 05</v>
      </c>
      <c r="E30" s="23">
        <f>L15</f>
        <v>1</v>
      </c>
      <c r="F30" s="38">
        <v>3</v>
      </c>
      <c r="G30" s="43" t="str">
        <f>G10</f>
        <v>Jugendtore</v>
      </c>
      <c r="H30" s="22" t="str">
        <f>K17</f>
        <v>SC Holweide</v>
      </c>
      <c r="I30" s="23">
        <f>L17</f>
        <v>1</v>
      </c>
    </row>
    <row r="31" spans="1:9" ht="12.75">
      <c r="A31" s="37"/>
      <c r="B31" s="17"/>
      <c r="C31" s="17"/>
      <c r="D31" s="22" t="str">
        <f>K12</f>
        <v>Blau Weiß Köln</v>
      </c>
      <c r="E31" s="23">
        <f>L12</f>
        <v>1</v>
      </c>
      <c r="F31" s="38">
        <v>4</v>
      </c>
      <c r="G31" s="43" t="str">
        <f>G11</f>
        <v>Minitore</v>
      </c>
      <c r="H31" s="22" t="str">
        <f>K16</f>
        <v>Deutz 05</v>
      </c>
      <c r="I31" s="23">
        <f>L16</f>
        <v>2</v>
      </c>
    </row>
    <row r="32" spans="1:9" ht="12.75">
      <c r="A32" s="37"/>
      <c r="B32" s="17"/>
      <c r="C32" s="17"/>
      <c r="D32" s="22" t="str">
        <f>K10</f>
        <v>Pause</v>
      </c>
      <c r="E32" s="23" t="str">
        <f>L10</f>
        <v>Pause</v>
      </c>
      <c r="F32" s="38"/>
      <c r="G32" s="43" t="str">
        <f>G12</f>
        <v>Pause</v>
      </c>
      <c r="H32" s="22" t="str">
        <f>K19</f>
        <v>Vorwärts Spoho</v>
      </c>
      <c r="I32" s="23">
        <f>L19</f>
        <v>2</v>
      </c>
    </row>
    <row r="33" spans="1:9" ht="12.75">
      <c r="A33" s="40">
        <v>6</v>
      </c>
      <c r="B33" s="30">
        <f>B28+E5+I5</f>
        <v>0.4027777777777777</v>
      </c>
      <c r="C33" s="30">
        <f>C28+E5+I5</f>
        <v>0.4076388888888888</v>
      </c>
      <c r="D33" s="35" t="str">
        <f>K16</f>
        <v>Deutz 05</v>
      </c>
      <c r="E33" s="36">
        <f>L16</f>
        <v>2</v>
      </c>
      <c r="F33" s="41">
        <v>1</v>
      </c>
      <c r="G33" s="42" t="str">
        <f>G8</f>
        <v>Jugendtore</v>
      </c>
      <c r="H33" s="35" t="str">
        <f>K14</f>
        <v>Blau Weiß Köln</v>
      </c>
      <c r="I33" s="36">
        <f>L14</f>
        <v>3</v>
      </c>
    </row>
    <row r="34" spans="1:9" ht="12.75">
      <c r="A34" s="40"/>
      <c r="B34" s="30"/>
      <c r="C34" s="30"/>
      <c r="D34" s="35" t="str">
        <f>K18</f>
        <v>SC Holweide</v>
      </c>
      <c r="E34" s="36">
        <f>L18</f>
        <v>2</v>
      </c>
      <c r="F34" s="41">
        <v>2</v>
      </c>
      <c r="G34" s="42" t="str">
        <f>G9</f>
        <v>Minitore</v>
      </c>
      <c r="H34" s="35" t="str">
        <f>K13</f>
        <v>Blau Weiß Köln</v>
      </c>
      <c r="I34" s="36">
        <f>L13</f>
        <v>2</v>
      </c>
    </row>
    <row r="35" spans="1:9" ht="12.75">
      <c r="A35" s="40"/>
      <c r="B35" s="30"/>
      <c r="C35" s="30"/>
      <c r="D35" s="35" t="str">
        <f>K11</f>
        <v>Vorwärts Spoho</v>
      </c>
      <c r="E35" s="36">
        <f>L11</f>
        <v>1</v>
      </c>
      <c r="F35" s="41">
        <v>3</v>
      </c>
      <c r="G35" s="42" t="str">
        <f>G10</f>
        <v>Jugendtore</v>
      </c>
      <c r="H35" s="35" t="str">
        <f>K17</f>
        <v>SC Holweide</v>
      </c>
      <c r="I35" s="36">
        <f>L17</f>
        <v>1</v>
      </c>
    </row>
    <row r="36" spans="1:9" ht="12.75">
      <c r="A36" s="40"/>
      <c r="B36" s="30"/>
      <c r="C36" s="30"/>
      <c r="D36" s="35" t="str">
        <f>K19</f>
        <v>Vorwärts Spoho</v>
      </c>
      <c r="E36" s="36">
        <f>L19</f>
        <v>2</v>
      </c>
      <c r="F36" s="41">
        <v>4</v>
      </c>
      <c r="G36" s="42" t="str">
        <f>G11</f>
        <v>Minitore</v>
      </c>
      <c r="H36" s="35" t="str">
        <f>K15</f>
        <v>Deutz 05</v>
      </c>
      <c r="I36" s="36">
        <f>L15</f>
        <v>1</v>
      </c>
    </row>
    <row r="37" spans="1:9" ht="12.75">
      <c r="A37" s="40"/>
      <c r="B37" s="30"/>
      <c r="C37" s="30"/>
      <c r="D37" s="35" t="str">
        <f>K12</f>
        <v>Blau Weiß Köln</v>
      </c>
      <c r="E37" s="36">
        <f>L12</f>
        <v>1</v>
      </c>
      <c r="F37" s="41"/>
      <c r="G37" s="42" t="str">
        <f>G12</f>
        <v>Pause</v>
      </c>
      <c r="H37" s="35" t="str">
        <f>K10</f>
        <v>Pause</v>
      </c>
      <c r="I37" s="36" t="str">
        <f>L10</f>
        <v>Pause</v>
      </c>
    </row>
    <row r="38" spans="1:9" ht="12.75">
      <c r="A38" s="37">
        <v>7</v>
      </c>
      <c r="B38" s="30">
        <f>B33+E5+I5</f>
        <v>0.4083333333333332</v>
      </c>
      <c r="C38" s="30">
        <f>C33+E5+I5</f>
        <v>0.4131944444444443</v>
      </c>
      <c r="D38" s="22" t="str">
        <f>K13</f>
        <v>Blau Weiß Köln</v>
      </c>
      <c r="E38" s="23">
        <f>L13</f>
        <v>2</v>
      </c>
      <c r="F38" s="38">
        <v>1</v>
      </c>
      <c r="G38" s="43" t="str">
        <f>G18</f>
        <v>Jugendtore</v>
      </c>
      <c r="H38" s="22" t="str">
        <f>K17</f>
        <v>SC Holweide</v>
      </c>
      <c r="I38" s="23">
        <f>L17</f>
        <v>1</v>
      </c>
    </row>
    <row r="39" spans="1:9" ht="12.75">
      <c r="A39" s="37"/>
      <c r="B39" s="30"/>
      <c r="C39" s="30"/>
      <c r="D39" s="22" t="str">
        <f>K19</f>
        <v>Vorwärts Spoho</v>
      </c>
      <c r="E39" s="23">
        <f>L19</f>
        <v>2</v>
      </c>
      <c r="F39" s="38">
        <v>2</v>
      </c>
      <c r="G39" s="43" t="str">
        <f>G19</f>
        <v>Minitore</v>
      </c>
      <c r="H39" s="22" t="str">
        <f>K12</f>
        <v>Blau Weiß Köln</v>
      </c>
      <c r="I39" s="23">
        <f>L12</f>
        <v>1</v>
      </c>
    </row>
    <row r="40" spans="1:9" ht="12.75">
      <c r="A40" s="37"/>
      <c r="B40" s="30"/>
      <c r="C40" s="30"/>
      <c r="D40" s="22" t="str">
        <f>K14</f>
        <v>Blau Weiß Köln</v>
      </c>
      <c r="E40" s="23">
        <f>L14</f>
        <v>3</v>
      </c>
      <c r="F40" s="38">
        <v>3</v>
      </c>
      <c r="G40" s="43" t="str">
        <f>G20</f>
        <v>Jugendtore</v>
      </c>
      <c r="H40" s="22" t="str">
        <f>K18</f>
        <v>SC Holweide</v>
      </c>
      <c r="I40" s="23">
        <f>L18</f>
        <v>2</v>
      </c>
    </row>
    <row r="41" spans="1:9" ht="12.75">
      <c r="A41" s="37"/>
      <c r="B41" s="30"/>
      <c r="C41" s="30"/>
      <c r="D41" s="22"/>
      <c r="E41" s="23"/>
      <c r="F41" s="38">
        <v>4</v>
      </c>
      <c r="G41" s="43" t="str">
        <f>G21</f>
        <v>Minitore</v>
      </c>
      <c r="H41" s="22"/>
      <c r="I41" s="23"/>
    </row>
    <row r="42" spans="1:9" ht="12.75">
      <c r="A42" s="37"/>
      <c r="B42" s="30"/>
      <c r="C42" s="30"/>
      <c r="D42" s="22"/>
      <c r="E42" s="23"/>
      <c r="F42" s="38"/>
      <c r="G42" s="43" t="str">
        <f>G22</f>
        <v>Pause</v>
      </c>
      <c r="H42" s="22"/>
      <c r="I42" s="23"/>
    </row>
  </sheetData>
  <sheetProtection selectLockedCells="1" selectUnlockedCells="1"/>
  <mergeCells count="31">
    <mergeCell ref="A1:I1"/>
    <mergeCell ref="D2:G2"/>
    <mergeCell ref="D3:G3"/>
    <mergeCell ref="D7:E7"/>
    <mergeCell ref="H7:I7"/>
    <mergeCell ref="K7:K9"/>
    <mergeCell ref="L7:L9"/>
    <mergeCell ref="M7:O7"/>
    <mergeCell ref="P7:P9"/>
    <mergeCell ref="Q7:Q9"/>
    <mergeCell ref="A8:A12"/>
    <mergeCell ref="B8:B12"/>
    <mergeCell ref="C8:C12"/>
    <mergeCell ref="A13:A17"/>
    <mergeCell ref="B13:B17"/>
    <mergeCell ref="C13:C17"/>
    <mergeCell ref="A18:A22"/>
    <mergeCell ref="B18:B22"/>
    <mergeCell ref="C18:C22"/>
    <mergeCell ref="A23:A27"/>
    <mergeCell ref="B23:B27"/>
    <mergeCell ref="C23:C27"/>
    <mergeCell ref="A28:A32"/>
    <mergeCell ref="B28:B32"/>
    <mergeCell ref="C28:C32"/>
    <mergeCell ref="A33:A37"/>
    <mergeCell ref="B33:B37"/>
    <mergeCell ref="C33:C37"/>
    <mergeCell ref="A38:A42"/>
    <mergeCell ref="B38:B42"/>
    <mergeCell ref="C38:C42"/>
  </mergeCells>
  <conditionalFormatting sqref="A8:I37 B38:C42">
    <cfRule type="expression" priority="1" dxfId="0" stopIfTrue="1">
      <formula>NOT(ISERROR(SEARCH("Pause",A8)))</formula>
    </cfRule>
  </conditionalFormatting>
  <conditionalFormatting sqref="A38:A42 D38:I42">
    <cfRule type="expression" priority="2" dxfId="0" stopIfTrue="1">
      <formula>NOT(ISERROR(SEARCH("Pause",A38)))</formula>
    </cfRule>
  </conditionalFormatting>
  <conditionalFormatting sqref="K10:K19">
    <cfRule type="expression" priority="3" dxfId="0" stopIfTrue="1">
      <formula>NOT(ISERROR(SEARCH("Pause",K10)))</formula>
    </cfRule>
  </conditionalFormatting>
  <conditionalFormatting sqref="L10">
    <cfRule type="expression" priority="4" dxfId="0" stopIfTrue="1">
      <formula>NOT(ISERROR(SEARCH("Pause",L10)))</formula>
    </cfRule>
  </conditionalFormatting>
  <dataValidations count="1">
    <dataValidation type="list" operator="equal" allowBlank="1" showErrorMessage="1" sqref="G8:G12">
      <formula1>$M$9:$O$9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">
      <selection activeCell="L2" sqref="L2"/>
    </sheetView>
  </sheetViews>
  <sheetFormatPr defaultColWidth="11.421875" defaultRowHeight="12.75"/>
  <cols>
    <col min="1" max="1" width="5.7109375" style="1" customWidth="1"/>
    <col min="2" max="3" width="6.7109375" style="1" customWidth="1"/>
    <col min="4" max="4" width="15.8515625" style="1" customWidth="1"/>
    <col min="5" max="5" width="7.7109375" style="1" customWidth="1"/>
    <col min="6" max="6" width="5.7109375" style="1" customWidth="1"/>
    <col min="7" max="7" width="14.8515625" style="1" customWidth="1"/>
    <col min="8" max="8" width="15.8515625" style="1" customWidth="1"/>
    <col min="9" max="9" width="7.7109375" style="1" customWidth="1"/>
    <col min="10" max="10" width="13.00390625" style="1" customWidth="1"/>
    <col min="11" max="11" width="15.8515625" style="1" customWidth="1"/>
    <col min="12" max="12" width="7.421875" style="1" customWidth="1"/>
    <col min="13" max="13" width="11.7109375" style="1" customWidth="1"/>
    <col min="14" max="16384" width="10.710937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3"/>
      <c r="C2" s="3"/>
      <c r="D2" s="4" t="s">
        <v>30</v>
      </c>
      <c r="E2" s="4"/>
      <c r="F2" s="4"/>
      <c r="G2" s="4"/>
      <c r="H2" s="3"/>
      <c r="I2" s="3"/>
    </row>
    <row r="3" spans="1:9" ht="12.75">
      <c r="A3" s="5"/>
      <c r="B3" s="3"/>
      <c r="C3" s="3"/>
      <c r="D3" s="6" t="s">
        <v>34</v>
      </c>
      <c r="E3" s="6"/>
      <c r="F3" s="6"/>
      <c r="G3" s="6"/>
      <c r="H3" s="3"/>
      <c r="I3" s="3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5" customHeight="1">
      <c r="A5" s="8" t="s">
        <v>3</v>
      </c>
      <c r="B5" s="47">
        <v>0.375</v>
      </c>
      <c r="D5" s="8" t="s">
        <v>4</v>
      </c>
      <c r="E5" s="47">
        <v>0.004861111111111111</v>
      </c>
      <c r="H5" s="8" t="s">
        <v>5</v>
      </c>
      <c r="I5" s="47">
        <v>0.001388888888888889</v>
      </c>
    </row>
    <row r="6" spans="1:9" ht="1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17" ht="15" customHeight="1">
      <c r="A7" s="12" t="s">
        <v>6</v>
      </c>
      <c r="B7" s="12" t="s">
        <v>7</v>
      </c>
      <c r="C7" s="12" t="s">
        <v>8</v>
      </c>
      <c r="D7" s="12" t="s">
        <v>9</v>
      </c>
      <c r="E7" s="12"/>
      <c r="F7" s="12" t="s">
        <v>10</v>
      </c>
      <c r="G7" s="12" t="s">
        <v>11</v>
      </c>
      <c r="H7" s="12" t="s">
        <v>12</v>
      </c>
      <c r="I7" s="12"/>
      <c r="K7" s="12" t="s">
        <v>13</v>
      </c>
      <c r="L7" s="13" t="s">
        <v>14</v>
      </c>
      <c r="M7" s="14" t="s">
        <v>11</v>
      </c>
      <c r="N7" s="14"/>
      <c r="O7" s="14"/>
      <c r="P7" s="13" t="s">
        <v>15</v>
      </c>
      <c r="Q7" s="14" t="s">
        <v>16</v>
      </c>
    </row>
    <row r="8" spans="1:17" ht="12.75">
      <c r="A8" s="48">
        <v>1</v>
      </c>
      <c r="B8" s="17">
        <f>B5</f>
        <v>0.375</v>
      </c>
      <c r="C8" s="17">
        <f>B5+E5</f>
        <v>0.3798611111111111</v>
      </c>
      <c r="D8" s="22" t="str">
        <f>K10</f>
        <v>1. FC Köln</v>
      </c>
      <c r="E8" s="23">
        <f>L10</f>
        <v>1</v>
      </c>
      <c r="F8" s="38">
        <v>1</v>
      </c>
      <c r="G8" s="46" t="s">
        <v>17</v>
      </c>
      <c r="H8" s="22" t="str">
        <f>K14</f>
        <v>Vorwärts Spoho</v>
      </c>
      <c r="I8" s="23">
        <f>L14</f>
        <v>2</v>
      </c>
      <c r="K8" s="12"/>
      <c r="L8" s="13"/>
      <c r="M8" s="13">
        <v>1</v>
      </c>
      <c r="N8" s="13">
        <v>2</v>
      </c>
      <c r="O8" s="13">
        <v>3</v>
      </c>
      <c r="P8" s="13"/>
      <c r="Q8" s="14"/>
    </row>
    <row r="9" spans="1:17" ht="12.75">
      <c r="A9" s="48"/>
      <c r="B9" s="17"/>
      <c r="C9" s="17"/>
      <c r="D9" s="22" t="str">
        <f>K16</f>
        <v>SC Holweide</v>
      </c>
      <c r="E9" s="23">
        <f>L16</f>
        <v>1</v>
      </c>
      <c r="F9" s="38">
        <v>2</v>
      </c>
      <c r="G9" s="46" t="s">
        <v>18</v>
      </c>
      <c r="H9" s="22" t="str">
        <f>K13</f>
        <v>FC Viktoria</v>
      </c>
      <c r="I9" s="23">
        <f>L13</f>
        <v>1</v>
      </c>
      <c r="K9" s="12"/>
      <c r="L9" s="13"/>
      <c r="M9" s="49" t="s">
        <v>18</v>
      </c>
      <c r="N9" s="45" t="s">
        <v>17</v>
      </c>
      <c r="O9" s="50"/>
      <c r="P9" s="13"/>
      <c r="Q9" s="14"/>
    </row>
    <row r="10" spans="1:17" ht="12.75">
      <c r="A10" s="48"/>
      <c r="B10" s="17"/>
      <c r="C10" s="17"/>
      <c r="D10" s="22" t="str">
        <f>K12</f>
        <v>Vorwärts Spoho</v>
      </c>
      <c r="E10" s="23">
        <f>L12</f>
        <v>1</v>
      </c>
      <c r="F10" s="38">
        <v>3</v>
      </c>
      <c r="G10" s="46" t="s">
        <v>17</v>
      </c>
      <c r="H10" s="22" t="str">
        <f>K15</f>
        <v>Vorwärts Spoho</v>
      </c>
      <c r="I10" s="23">
        <f>L15</f>
        <v>3</v>
      </c>
      <c r="K10" s="45" t="s">
        <v>35</v>
      </c>
      <c r="L10" s="51">
        <v>1</v>
      </c>
      <c r="M10" s="27">
        <f>_xlfn.COUNTIFS(G:G,M9,D:D,K10,E:E,L10)+_xlfn.COUNTIFS(G:G,M9,H:H,K10,I:I,L10)-_xlfn.COUNTIFS(G:G,M9,D:D,K10,E:E,L10,H:H,"Pause")-_xlfn.COUNTIFS(G:G,M9,H:H,K10,I:I,L10,D:D,"Pause")</f>
        <v>3</v>
      </c>
      <c r="N10" s="27">
        <f>_xlfn.COUNTIFS(G:G,N9,D:D,K10,E:E,L10)+_xlfn.COUNTIFS(G:G,N9,H:H,K10,I:I,L10)-_xlfn.COUNTIFS(G:G,N9,D:D,K10,E:E,L10,H:H,"Pause")-_xlfn.COUNTIFS(G:G,N9,H:H,K10,I:I,L10,D:D,"Pause")</f>
        <v>3</v>
      </c>
      <c r="O10" s="27">
        <f>_xlfn.COUNTIFS(G:G,O9,D:D,K10,E:E,L10)+_xlfn.COUNTIFS(G:G,O9,H:H,K10,I:I,L10)-_xlfn.COUNTIFS(G:G,O9,D:D,K10,E:E,L10,H:H,"Pause")-_xlfn.COUNTIFS(G:G,O9,H:H,K10,I:I,L10,D:D,"Pause")</f>
        <v>0</v>
      </c>
      <c r="P10" s="27">
        <f>SUM(M10:O10)</f>
        <v>6</v>
      </c>
      <c r="Q10" s="27">
        <f>_xlfn.COUNTIFS(D:D,K10,H:H,K10,E:E,L10)+_xlfn.COUNTIFS(D:D,K10,H:H,K10,I:I,L10)</f>
        <v>1</v>
      </c>
    </row>
    <row r="11" spans="1:17" ht="12.75">
      <c r="A11" s="48"/>
      <c r="B11" s="17"/>
      <c r="C11" s="17"/>
      <c r="D11" s="22" t="str">
        <f>K11</f>
        <v>1. FC Köln</v>
      </c>
      <c r="E11" s="23">
        <f>L11</f>
        <v>2</v>
      </c>
      <c r="F11" s="38">
        <v>4</v>
      </c>
      <c r="G11" s="46" t="s">
        <v>18</v>
      </c>
      <c r="H11" s="22" t="str">
        <f>K17</f>
        <v>FC Viktoria</v>
      </c>
      <c r="I11" s="23">
        <f>L17</f>
        <v>2</v>
      </c>
      <c r="K11" s="45" t="s">
        <v>35</v>
      </c>
      <c r="L11" s="51">
        <v>2</v>
      </c>
      <c r="M11" s="27">
        <f>_xlfn.COUNTIFS(G:G,M9,D:D,K11,E:E,L11)+_xlfn.COUNTIFS(G:G,M9,H:H,K11,I:I,L11)-_xlfn.COUNTIFS(G:G,M9,D:D,K11,E:E,L11,H:H,"Pause")-_xlfn.COUNTIFS(G:G,M9,H:H,K11,I:I,L11,D:D,"Pause")</f>
        <v>3</v>
      </c>
      <c r="N11" s="27">
        <f>_xlfn.COUNTIFS(G:G,N9,D:D,K11,E:E,L11)+_xlfn.COUNTIFS(G:G,N9,H:H,K11,I:I,L11)-_xlfn.COUNTIFS(G:G,N9,D:D,K11,E:E,L11,H:H,"Pause")-_xlfn.COUNTIFS(G:G,N9,H:H,K11,I:I,L11,D:D,"Pause")</f>
        <v>3</v>
      </c>
      <c r="O11" s="27">
        <f>_xlfn.COUNTIFS(G:G,O9,D:D,K11,E:E,L11)+_xlfn.COUNTIFS(G:G,O9,H:H,K11,I:I,L11)-_xlfn.COUNTIFS(G:G,O9,D:D,K11,E:E,L11,H:H,"Pause")-_xlfn.COUNTIFS(G:G,O9,H:H,K11,I:I,L11,D:D,"Pause")</f>
        <v>0</v>
      </c>
      <c r="P11" s="27">
        <f>SUM(M11:O11)</f>
        <v>6</v>
      </c>
      <c r="Q11" s="27">
        <f>_xlfn.COUNTIFS(D:D,K11,H:H,K11,E:E,L11)+_xlfn.COUNTIFS(D:D,K11,H:H,K11,I:I,L11)</f>
        <v>1</v>
      </c>
    </row>
    <row r="12" spans="1:19" ht="12.75">
      <c r="A12" s="52">
        <v>2</v>
      </c>
      <c r="B12" s="30">
        <f>B8+E5+I5</f>
        <v>0.38125</v>
      </c>
      <c r="C12" s="30">
        <f>C8+E5+I5</f>
        <v>0.38611111111111107</v>
      </c>
      <c r="D12" s="35" t="str">
        <f>K17</f>
        <v>FC Viktoria</v>
      </c>
      <c r="E12" s="36">
        <f>L17</f>
        <v>2</v>
      </c>
      <c r="F12" s="41">
        <v>1</v>
      </c>
      <c r="G12" s="42" t="str">
        <f>G8</f>
        <v>Jugendtore</v>
      </c>
      <c r="H12" s="35" t="str">
        <f>K12</f>
        <v>Vorwärts Spoho</v>
      </c>
      <c r="I12" s="36">
        <f>L12</f>
        <v>1</v>
      </c>
      <c r="K12" s="45" t="s">
        <v>20</v>
      </c>
      <c r="L12" s="51">
        <v>1</v>
      </c>
      <c r="M12" s="27">
        <f>_xlfn.COUNTIFS(G:G,M9,D:D,K12,E:E,L12)+_xlfn.COUNTIFS(G:G,M9,H:H,K12,I:I,L12)-_xlfn.COUNTIFS(G:G,M9,D:D,K12,E:E,L12,H:H,"Pause")-_xlfn.COUNTIFS(G:G,M9,H:H,K12,I:I,L12,D:D,"Pause")</f>
        <v>3</v>
      </c>
      <c r="N12" s="27">
        <f>_xlfn.COUNTIFS(G:G,N9,D:D,K12,E:E,L12)+_xlfn.COUNTIFS(G:G,N9,H:H,K12,I:I,L12)-_xlfn.COUNTIFS(G:G,N9,D:D,K12,E:E,L12,H:H,"Pause")-_xlfn.COUNTIFS(G:G,N9,H:H,K12,I:I,L12,D:D,"Pause")</f>
        <v>3</v>
      </c>
      <c r="O12" s="27">
        <f>_xlfn.COUNTIFS(G:G,O9,D:D,K12,E:E,L12)+_xlfn.COUNTIFS(G:G,O9,H:H,K12,I:I,L12)-_xlfn.COUNTIFS(G:G,O9,D:D,K12,E:E,L12,H:H,"Pause")-_xlfn.COUNTIFS(G:G,O9,H:H,K12,I:I,L12,D:D,"Pause")</f>
        <v>0</v>
      </c>
      <c r="P12" s="27">
        <f>SUM(M12:O12)</f>
        <v>6</v>
      </c>
      <c r="Q12" s="27">
        <f>_xlfn.COUNTIFS(D:D,K12,H:H,K12,E:E,L12)+_xlfn.COUNTIFS(D:D,K12,H:H,K12,I:I,L12)</f>
        <v>1</v>
      </c>
      <c r="S12" s="1" t="s">
        <v>23</v>
      </c>
    </row>
    <row r="13" spans="1:17" ht="12.75">
      <c r="A13" s="52"/>
      <c r="B13" s="30"/>
      <c r="C13" s="30"/>
      <c r="D13" s="35" t="str">
        <f>K15</f>
        <v>Vorwärts Spoho</v>
      </c>
      <c r="E13" s="36">
        <f>L15</f>
        <v>3</v>
      </c>
      <c r="F13" s="41">
        <v>2</v>
      </c>
      <c r="G13" s="42" t="str">
        <f>G9</f>
        <v>Minitore</v>
      </c>
      <c r="H13" s="35" t="str">
        <f>K11</f>
        <v>1. FC Köln</v>
      </c>
      <c r="I13" s="36">
        <f>L11</f>
        <v>2</v>
      </c>
      <c r="K13" s="45" t="s">
        <v>36</v>
      </c>
      <c r="L13" s="51">
        <v>1</v>
      </c>
      <c r="M13" s="27">
        <f>_xlfn.COUNTIFS(G:G,M9,D:D,K13,E:E,L13)+_xlfn.COUNTIFS(G:G,M9,H:H,K13,I:I,L13)-_xlfn.COUNTIFS(G:G,M9,D:D,K13,E:E,L13,H:H,"Pause")-_xlfn.COUNTIFS(G:G,M9,H:H,K13,I:I,L13,D:D,"Pause")</f>
        <v>4</v>
      </c>
      <c r="N13" s="27">
        <f>_xlfn.COUNTIFS(G:G,N9,D:D,K13,E:E,L13)+_xlfn.COUNTIFS(G:G,N9,H:H,K13,I:I,L13)-_xlfn.COUNTIFS(G:G,N9,D:D,K13,E:E,L13,H:H,"Pause")-_xlfn.COUNTIFS(G:G,N9,H:H,K13,I:I,L13,D:D,"Pause")</f>
        <v>2</v>
      </c>
      <c r="O13" s="27">
        <f>_xlfn.COUNTIFS(G:G,O9,D:D,K13,E:E,L13)+_xlfn.COUNTIFS(G:G,O9,H:H,K13,I:I,L13)-_xlfn.COUNTIFS(G:G,O9,D:D,K13,E:E,L13,H:H,"Pause")-_xlfn.COUNTIFS(G:G,O9,H:H,K13,I:I,L13,D:D,"Pause")</f>
        <v>0</v>
      </c>
      <c r="P13" s="27">
        <f>SUM(M13:O13)</f>
        <v>6</v>
      </c>
      <c r="Q13" s="27">
        <f>_xlfn.COUNTIFS(D:D,K13,H:H,K13,E:E,L13)+_xlfn.COUNTIFS(D:D,K13,H:H,K13,I:I,L13)</f>
        <v>1</v>
      </c>
    </row>
    <row r="14" spans="1:17" ht="12.75">
      <c r="A14" s="52"/>
      <c r="B14" s="30"/>
      <c r="C14" s="30"/>
      <c r="D14" s="35" t="str">
        <f>K14</f>
        <v>Vorwärts Spoho</v>
      </c>
      <c r="E14" s="36">
        <f>L14</f>
        <v>2</v>
      </c>
      <c r="F14" s="41">
        <v>3</v>
      </c>
      <c r="G14" s="42" t="str">
        <f>G10</f>
        <v>Jugendtore</v>
      </c>
      <c r="H14" s="35" t="str">
        <f>K16</f>
        <v>SC Holweide</v>
      </c>
      <c r="I14" s="36">
        <f>L16</f>
        <v>1</v>
      </c>
      <c r="K14" s="45" t="s">
        <v>20</v>
      </c>
      <c r="L14" s="51">
        <v>2</v>
      </c>
      <c r="M14" s="27">
        <f>_xlfn.COUNTIFS(G:G,M9,D:D,K14,E:E,L14)+_xlfn.COUNTIFS(G:G,M9,H:H,K14,I:I,L14)-_xlfn.COUNTIFS(G:G,M9,D:D,K14,E:E,L14,H:H,"Pause")-_xlfn.COUNTIFS(G:G,M9,H:H,K14,I:I,L14,D:D,"Pause")</f>
        <v>2</v>
      </c>
      <c r="N14" s="27">
        <f>_xlfn.COUNTIFS(G:G,N9,D:D,K14,E:E,L14)+_xlfn.COUNTIFS(G:G,N9,H:H,K14,I:I,L14)-_xlfn.COUNTIFS(G:G,N9,D:D,K14,E:E,L14,H:H,"Pause")-_xlfn.COUNTIFS(G:G,N9,H:H,K14,I:I,L14,D:D,"Pause")</f>
        <v>4</v>
      </c>
      <c r="O14" s="27">
        <f>_xlfn.COUNTIFS(G:G,O9,D:D,K14,E:E,L14)+_xlfn.COUNTIFS(G:G,O9,H:H,K14,I:I,L14)-_xlfn.COUNTIFS(G:G,O9,D:D,K14,E:E,L14,H:H,"Pause")-_xlfn.COUNTIFS(G:G,O9,H:H,K14,I:I,L14,D:D,"Pause")</f>
        <v>0</v>
      </c>
      <c r="P14" s="27">
        <f>SUM(M14:O14)</f>
        <v>6</v>
      </c>
      <c r="Q14" s="27">
        <f>_xlfn.COUNTIFS(D:D,K14,H:H,K14,E:E,L14)+_xlfn.COUNTIFS(D:D,K14,H:H,K14,I:I,L14)</f>
        <v>1</v>
      </c>
    </row>
    <row r="15" spans="1:17" ht="12.75">
      <c r="A15" s="52"/>
      <c r="B15" s="30"/>
      <c r="C15" s="30"/>
      <c r="D15" s="35" t="str">
        <f>K13</f>
        <v>FC Viktoria</v>
      </c>
      <c r="E15" s="36">
        <f>L13</f>
        <v>1</v>
      </c>
      <c r="F15" s="41">
        <v>4</v>
      </c>
      <c r="G15" s="42" t="str">
        <f>G11</f>
        <v>Minitore</v>
      </c>
      <c r="H15" s="35" t="str">
        <f>K10</f>
        <v>1. FC Köln</v>
      </c>
      <c r="I15" s="36">
        <f>L10</f>
        <v>1</v>
      </c>
      <c r="K15" s="45" t="s">
        <v>20</v>
      </c>
      <c r="L15" s="51">
        <v>3</v>
      </c>
      <c r="M15" s="27">
        <f>_xlfn.COUNTIFS(G:G,M9,D:D,K15,E:E,L15)+_xlfn.COUNTIFS(G:G,M9,H:H,K15,I:I,L15)-_xlfn.COUNTIFS(G:G,M9,D:D,K15,E:E,L15,H:H,"Pause")-_xlfn.COUNTIFS(G:G,M9,H:H,K15,I:I,L15,D:D,"Pause")</f>
        <v>2</v>
      </c>
      <c r="N15" s="27">
        <f>_xlfn.COUNTIFS(G:G,N9,D:D,K15,E:E,L15)+_xlfn.COUNTIFS(G:G,N9,H:H,K15,I:I,L15)-_xlfn.COUNTIFS(G:G,N9,D:D,K15,E:E,L15,H:H,"Pause")-_xlfn.COUNTIFS(G:G,N9,H:H,K15,I:I,L15,D:D,"Pause")</f>
        <v>4</v>
      </c>
      <c r="O15" s="27">
        <f>_xlfn.COUNTIFS(G:G,O9,D:D,K15,E:E,L15)+_xlfn.COUNTIFS(G:G,O9,H:H,K15,I:I,L15)-_xlfn.COUNTIFS(G:G,O9,D:D,K15,E:E,L15,H:H,"Pause")-_xlfn.COUNTIFS(G:G,O9,H:H,K15,I:I,L15,D:D,"Pause")</f>
        <v>0</v>
      </c>
      <c r="P15" s="27">
        <f>SUM(M15:O15)</f>
        <v>6</v>
      </c>
      <c r="Q15" s="27">
        <f>_xlfn.COUNTIFS(D:D,K15,H:H,K15,E:E,L15)+_xlfn.COUNTIFS(D:D,K15,H:H,K15,I:I,L15)</f>
        <v>2</v>
      </c>
    </row>
    <row r="16" spans="1:17" ht="12.75">
      <c r="A16" s="48">
        <v>3</v>
      </c>
      <c r="B16" s="17">
        <f>B12+E5+I5</f>
        <v>0.38749999999999996</v>
      </c>
      <c r="C16" s="17">
        <f>C12+E5+I5</f>
        <v>0.39236111111111105</v>
      </c>
      <c r="D16" s="22" t="str">
        <f>K12</f>
        <v>Vorwärts Spoho</v>
      </c>
      <c r="E16" s="23">
        <f>L12</f>
        <v>1</v>
      </c>
      <c r="F16" s="38">
        <v>1</v>
      </c>
      <c r="G16" s="43" t="str">
        <f>G8</f>
        <v>Jugendtore</v>
      </c>
      <c r="H16" s="22" t="str">
        <f>K13</f>
        <v>FC Viktoria</v>
      </c>
      <c r="I16" s="23">
        <f>L13</f>
        <v>1</v>
      </c>
      <c r="K16" s="45" t="s">
        <v>33</v>
      </c>
      <c r="L16" s="51">
        <v>1</v>
      </c>
      <c r="M16" s="27">
        <f>_xlfn.COUNTIFS(G:G,M9,D:D,K16,E:E,L16)+_xlfn.COUNTIFS(G:G,M9,H:H,K16,I:I,L16)-_xlfn.COUNTIFS(G:G,M9,D:D,K16,E:E,L16,H:H,"Pause")-_xlfn.COUNTIFS(G:G,M9,H:H,K16,I:I,L16,D:D,"Pause")</f>
        <v>3</v>
      </c>
      <c r="N16" s="27">
        <f>_xlfn.COUNTIFS(G:G,N9,D:D,K16,E:E,L16)+_xlfn.COUNTIFS(G:G,N9,H:H,K16,I:I,L16)-_xlfn.COUNTIFS(G:G,N9,D:D,K16,E:E,L16,H:H,"Pause")-_xlfn.COUNTIFS(G:G,N9,H:H,K16,I:I,L16,D:D,"Pause")</f>
        <v>3</v>
      </c>
      <c r="O16" s="27">
        <f>_xlfn.COUNTIFS(G:G,O9,D:D,K16,E:E,L16)+_xlfn.COUNTIFS(G:G,O9,H:H,K16,I:I,L16)-_xlfn.COUNTIFS(G:G,O9,D:D,K16,E:E,L16,H:H,"Pause")-_xlfn.COUNTIFS(G:G,O9,H:H,K16,I:I,L16,D:D,"Pause")</f>
        <v>0</v>
      </c>
      <c r="P16" s="27">
        <f>SUM(M16:O16)</f>
        <v>6</v>
      </c>
      <c r="Q16" s="27">
        <f>_xlfn.COUNTIFS(D:D,K16,H:H,K16,E:E,L16)+_xlfn.COUNTIFS(D:D,K16,H:H,K16,I:I,L16)</f>
        <v>0</v>
      </c>
    </row>
    <row r="17" spans="1:17" ht="12.75">
      <c r="A17" s="48"/>
      <c r="B17" s="17"/>
      <c r="C17" s="17"/>
      <c r="D17" s="22" t="str">
        <f>K10</f>
        <v>1. FC Köln</v>
      </c>
      <c r="E17" s="23">
        <f>L10</f>
        <v>1</v>
      </c>
      <c r="F17" s="38">
        <v>2</v>
      </c>
      <c r="G17" s="43" t="str">
        <f>G9</f>
        <v>Minitore</v>
      </c>
      <c r="H17" s="22" t="str">
        <f>K16</f>
        <v>SC Holweide</v>
      </c>
      <c r="I17" s="23">
        <f>L16</f>
        <v>1</v>
      </c>
      <c r="K17" s="45" t="s">
        <v>36</v>
      </c>
      <c r="L17" s="51">
        <v>2</v>
      </c>
      <c r="M17" s="27">
        <f>_xlfn.COUNTIFS(G:G,M9,D:D,K17,E:E,L17)+_xlfn.COUNTIFS(G:G,M9,H:H,K17,I:I,L17)-_xlfn.COUNTIFS(G:G,M9,D:D,K17,E:E,L17,H:H,"Pause")-_xlfn.COUNTIFS(G:G,M9,H:H,K17,I:I,L17,D:D,"Pause")</f>
        <v>4</v>
      </c>
      <c r="N17" s="27">
        <f>_xlfn.COUNTIFS(G:G,N9,D:D,K17,E:E,L17)+_xlfn.COUNTIFS(G:G,N9,H:H,K17,I:I,L17)-_xlfn.COUNTIFS(G:G,N9,D:D,K17,E:E,L17,H:H,"Pause")-_xlfn.COUNTIFS(G:G,N9,H:H,K17,I:I,L17,D:D,"Pause")</f>
        <v>2</v>
      </c>
      <c r="O17" s="27">
        <f>_xlfn.COUNTIFS(G:G,O9,D:D,K17,E:E,L17)+_xlfn.COUNTIFS(G:G,O9,H:H,K17,I:I,L17)-_xlfn.COUNTIFS(G:G,O9,D:D,K17,E:E,L17,H:H,"Pause")-_xlfn.COUNTIFS(G:G,O9,H:H,K17,I:I,L17,D:D,"Pause")</f>
        <v>0</v>
      </c>
      <c r="P17" s="27">
        <f>SUM(M17:O17)</f>
        <v>6</v>
      </c>
      <c r="Q17" s="27">
        <f>_xlfn.COUNTIFS(D:D,K17,H:H,K17,E:E,L17)+_xlfn.COUNTIFS(D:D,K17,H:H,K17,I:I,L17)</f>
        <v>1</v>
      </c>
    </row>
    <row r="18" spans="1:9" ht="12.75">
      <c r="A18" s="48"/>
      <c r="B18" s="17"/>
      <c r="C18" s="17"/>
      <c r="D18" s="22" t="str">
        <f>K14</f>
        <v>Vorwärts Spoho</v>
      </c>
      <c r="E18" s="23">
        <f>L14</f>
        <v>2</v>
      </c>
      <c r="F18" s="38">
        <v>3</v>
      </c>
      <c r="G18" s="43" t="str">
        <f>G10</f>
        <v>Jugendtore</v>
      </c>
      <c r="H18" s="22" t="str">
        <f>K11</f>
        <v>1. FC Köln</v>
      </c>
      <c r="I18" s="23">
        <f>L11</f>
        <v>2</v>
      </c>
    </row>
    <row r="19" spans="1:9" ht="12.75">
      <c r="A19" s="48"/>
      <c r="B19" s="17"/>
      <c r="C19" s="17"/>
      <c r="D19" s="22" t="str">
        <f>K15</f>
        <v>Vorwärts Spoho</v>
      </c>
      <c r="E19" s="23">
        <f>L15</f>
        <v>3</v>
      </c>
      <c r="F19" s="38">
        <v>4</v>
      </c>
      <c r="G19" s="43" t="str">
        <f>G11</f>
        <v>Minitore</v>
      </c>
      <c r="H19" s="22" t="str">
        <f>K17</f>
        <v>FC Viktoria</v>
      </c>
      <c r="I19" s="23">
        <f>L17</f>
        <v>2</v>
      </c>
    </row>
    <row r="20" spans="1:9" ht="12.75">
      <c r="A20" s="52">
        <v>4</v>
      </c>
      <c r="B20" s="30">
        <f>B16+E5+I5</f>
        <v>0.39374999999999993</v>
      </c>
      <c r="C20" s="30">
        <f>C16+E5+I5</f>
        <v>0.398611111111111</v>
      </c>
      <c r="D20" s="35" t="str">
        <f>K16</f>
        <v>SC Holweide</v>
      </c>
      <c r="E20" s="36">
        <f>L16</f>
        <v>1</v>
      </c>
      <c r="F20" s="41">
        <v>1</v>
      </c>
      <c r="G20" s="42" t="str">
        <f>G8</f>
        <v>Jugendtore</v>
      </c>
      <c r="H20" s="35" t="str">
        <f>K15</f>
        <v>Vorwärts Spoho</v>
      </c>
      <c r="I20" s="36">
        <f>L15</f>
        <v>3</v>
      </c>
    </row>
    <row r="21" spans="1:18" ht="12.75">
      <c r="A21" s="52"/>
      <c r="B21" s="30"/>
      <c r="C21" s="30"/>
      <c r="D21" s="35" t="str">
        <f>K11</f>
        <v>1. FC Köln</v>
      </c>
      <c r="E21" s="36">
        <f>L11</f>
        <v>2</v>
      </c>
      <c r="F21" s="41">
        <v>2</v>
      </c>
      <c r="G21" s="42" t="str">
        <f>G9</f>
        <v>Minitore</v>
      </c>
      <c r="H21" s="35" t="str">
        <f>K12</f>
        <v>Vorwärts Spoho</v>
      </c>
      <c r="I21" s="36">
        <f>L12</f>
        <v>1</v>
      </c>
      <c r="R21" s="1" t="s">
        <v>23</v>
      </c>
    </row>
    <row r="22" spans="1:9" ht="12.75">
      <c r="A22" s="52"/>
      <c r="B22" s="30"/>
      <c r="C22" s="30"/>
      <c r="D22" s="35" t="str">
        <f>K17</f>
        <v>FC Viktoria</v>
      </c>
      <c r="E22" s="36">
        <f>L17</f>
        <v>2</v>
      </c>
      <c r="F22" s="41">
        <v>3</v>
      </c>
      <c r="G22" s="42" t="str">
        <f>G10</f>
        <v>Jugendtore</v>
      </c>
      <c r="H22" s="35" t="str">
        <f>K10</f>
        <v>1. FC Köln</v>
      </c>
      <c r="I22" s="36">
        <f>L10</f>
        <v>1</v>
      </c>
    </row>
    <row r="23" spans="1:9" ht="12.75">
      <c r="A23" s="52"/>
      <c r="B23" s="30"/>
      <c r="C23" s="30"/>
      <c r="D23" s="35" t="str">
        <f>K13</f>
        <v>FC Viktoria</v>
      </c>
      <c r="E23" s="36">
        <f>L13</f>
        <v>1</v>
      </c>
      <c r="F23" s="41">
        <v>4</v>
      </c>
      <c r="G23" s="42" t="str">
        <f>G11</f>
        <v>Minitore</v>
      </c>
      <c r="H23" s="35" t="str">
        <f>K14</f>
        <v>Vorwärts Spoho</v>
      </c>
      <c r="I23" s="36">
        <f>L14</f>
        <v>2</v>
      </c>
    </row>
    <row r="24" spans="1:9" ht="12.75">
      <c r="A24" s="48">
        <v>5</v>
      </c>
      <c r="B24" s="17">
        <f>B20+E5+I5</f>
        <v>0.3999999999999999</v>
      </c>
      <c r="C24" s="17">
        <f>C20+E5+I5</f>
        <v>0.404861111111111</v>
      </c>
      <c r="D24" s="22" t="str">
        <f>K10</f>
        <v>1. FC Köln</v>
      </c>
      <c r="E24" s="23">
        <f>L10</f>
        <v>1</v>
      </c>
      <c r="F24" s="38">
        <v>1</v>
      </c>
      <c r="G24" s="43" t="str">
        <f>G8</f>
        <v>Jugendtore</v>
      </c>
      <c r="H24" s="22" t="str">
        <f>K11</f>
        <v>1. FC Köln</v>
      </c>
      <c r="I24" s="23">
        <f>L11</f>
        <v>2</v>
      </c>
    </row>
    <row r="25" spans="1:9" ht="12.75">
      <c r="A25" s="48"/>
      <c r="B25" s="17"/>
      <c r="C25" s="17"/>
      <c r="D25" s="22" t="str">
        <f>K14</f>
        <v>Vorwärts Spoho</v>
      </c>
      <c r="E25" s="23">
        <f>L14</f>
        <v>2</v>
      </c>
      <c r="F25" s="38">
        <v>2</v>
      </c>
      <c r="G25" s="43" t="str">
        <f>G9</f>
        <v>Minitore</v>
      </c>
      <c r="H25" s="22" t="str">
        <f>K17</f>
        <v>FC Viktoria</v>
      </c>
      <c r="I25" s="23">
        <f>L17</f>
        <v>2</v>
      </c>
    </row>
    <row r="26" spans="1:9" ht="12.75">
      <c r="A26" s="48"/>
      <c r="B26" s="17"/>
      <c r="C26" s="17"/>
      <c r="D26" s="22" t="str">
        <f>K13</f>
        <v>FC Viktoria</v>
      </c>
      <c r="E26" s="23">
        <f>L13</f>
        <v>1</v>
      </c>
      <c r="F26" s="38">
        <v>3</v>
      </c>
      <c r="G26" s="43" t="str">
        <f>G10</f>
        <v>Jugendtore</v>
      </c>
      <c r="H26" s="22" t="str">
        <f>K15</f>
        <v>Vorwärts Spoho</v>
      </c>
      <c r="I26" s="23">
        <f>L15</f>
        <v>3</v>
      </c>
    </row>
    <row r="27" spans="1:9" ht="12.75">
      <c r="A27" s="48"/>
      <c r="B27" s="17"/>
      <c r="C27" s="17"/>
      <c r="D27" s="22" t="str">
        <f>K12</f>
        <v>Vorwärts Spoho</v>
      </c>
      <c r="E27" s="23">
        <f>L12</f>
        <v>1</v>
      </c>
      <c r="F27" s="38">
        <v>4</v>
      </c>
      <c r="G27" s="43" t="str">
        <f>G11</f>
        <v>Minitore</v>
      </c>
      <c r="H27" s="22" t="str">
        <f>K16</f>
        <v>SC Holweide</v>
      </c>
      <c r="I27" s="23">
        <f>L16</f>
        <v>1</v>
      </c>
    </row>
    <row r="28" spans="1:9" ht="12.75">
      <c r="A28" s="52">
        <v>6</v>
      </c>
      <c r="B28" s="30">
        <f>B24+E5+I5</f>
        <v>0.4062499999999999</v>
      </c>
      <c r="C28" s="30">
        <f>C24+E5+I5</f>
        <v>0.411111111111111</v>
      </c>
      <c r="D28" s="35" t="str">
        <f>K15</f>
        <v>Vorwärts Spoho</v>
      </c>
      <c r="E28" s="36">
        <f>L15</f>
        <v>3</v>
      </c>
      <c r="F28" s="41">
        <v>1</v>
      </c>
      <c r="G28" s="42" t="str">
        <f>G8</f>
        <v>Jugendtore</v>
      </c>
      <c r="H28" s="35" t="str">
        <f>K14</f>
        <v>Vorwärts Spoho</v>
      </c>
      <c r="I28" s="36">
        <f>L14</f>
        <v>2</v>
      </c>
    </row>
    <row r="29" spans="1:9" ht="12.75">
      <c r="A29" s="52"/>
      <c r="B29" s="30"/>
      <c r="C29" s="30"/>
      <c r="D29" s="35" t="str">
        <f>K17</f>
        <v>FC Viktoria</v>
      </c>
      <c r="E29" s="36">
        <f>L17</f>
        <v>2</v>
      </c>
      <c r="F29" s="41">
        <v>2</v>
      </c>
      <c r="G29" s="42" t="str">
        <f>G9</f>
        <v>Minitore</v>
      </c>
      <c r="H29" s="35" t="str">
        <f>K13</f>
        <v>FC Viktoria</v>
      </c>
      <c r="I29" s="36">
        <f>L13</f>
        <v>1</v>
      </c>
    </row>
    <row r="30" spans="1:9" ht="12.75">
      <c r="A30" s="52"/>
      <c r="B30" s="30"/>
      <c r="C30" s="30"/>
      <c r="D30" s="35" t="str">
        <f>K11</f>
        <v>1. FC Köln</v>
      </c>
      <c r="E30" s="36">
        <f>L11</f>
        <v>2</v>
      </c>
      <c r="F30" s="41">
        <v>3</v>
      </c>
      <c r="G30" s="42" t="str">
        <f>G10</f>
        <v>Jugendtore</v>
      </c>
      <c r="H30" s="35" t="str">
        <f>K16</f>
        <v>SC Holweide</v>
      </c>
      <c r="I30" s="36">
        <f>L16</f>
        <v>1</v>
      </c>
    </row>
    <row r="31" spans="1:9" ht="12.75">
      <c r="A31" s="52"/>
      <c r="B31" s="30"/>
      <c r="C31" s="30"/>
      <c r="D31" s="35" t="str">
        <f>K12</f>
        <v>Vorwärts Spoho</v>
      </c>
      <c r="E31" s="36">
        <f>L12</f>
        <v>1</v>
      </c>
      <c r="F31" s="41">
        <v>4</v>
      </c>
      <c r="G31" s="42" t="str">
        <f>G11</f>
        <v>Minitore</v>
      </c>
      <c r="H31" s="35" t="str">
        <f>K10</f>
        <v>1. FC Köln</v>
      </c>
      <c r="I31" s="36">
        <f>L10</f>
        <v>1</v>
      </c>
    </row>
    <row r="33" spans="2:7" ht="12.75">
      <c r="B33" s="53"/>
      <c r="C33" s="53"/>
      <c r="D33" s="53"/>
      <c r="E33" s="53"/>
      <c r="F33" s="53"/>
      <c r="G33" s="53"/>
    </row>
    <row r="34" spans="2:7" ht="12.75">
      <c r="B34" s="53"/>
      <c r="C34" s="53"/>
      <c r="D34" s="53"/>
      <c r="E34" s="53"/>
      <c r="F34" s="53"/>
      <c r="G34" s="53"/>
    </row>
    <row r="35" spans="2:7" ht="12.75">
      <c r="B35" s="53"/>
      <c r="C35" s="53"/>
      <c r="D35" s="53"/>
      <c r="E35" s="53"/>
      <c r="F35" s="53"/>
      <c r="G35" s="53"/>
    </row>
    <row r="36" spans="2:7" ht="12.75">
      <c r="B36" s="53"/>
      <c r="C36" s="53"/>
      <c r="D36" s="53"/>
      <c r="E36" s="53"/>
      <c r="F36" s="53"/>
      <c r="G36" s="53"/>
    </row>
    <row r="37" spans="2:7" ht="12.75">
      <c r="B37" s="53"/>
      <c r="C37" s="53"/>
      <c r="D37" s="53"/>
      <c r="E37" s="53"/>
      <c r="F37" s="53"/>
      <c r="G37" s="53"/>
    </row>
    <row r="38" spans="2:7" ht="12.75">
      <c r="B38" s="53"/>
      <c r="C38" s="53"/>
      <c r="D38" s="53"/>
      <c r="E38" s="53"/>
      <c r="F38" s="53"/>
      <c r="G38" s="53"/>
    </row>
    <row r="39" spans="2:7" ht="12.75">
      <c r="B39" s="53"/>
      <c r="C39" s="53"/>
      <c r="D39" s="53"/>
      <c r="E39" s="53"/>
      <c r="F39" s="53"/>
      <c r="G39" s="53"/>
    </row>
    <row r="40" spans="2:7" ht="12.75">
      <c r="B40" s="53"/>
      <c r="C40" s="53"/>
      <c r="D40" s="53"/>
      <c r="E40" s="53"/>
      <c r="F40" s="53"/>
      <c r="G40" s="53"/>
    </row>
    <row r="41" spans="2:7" ht="12.75">
      <c r="B41" s="53"/>
      <c r="C41" s="53"/>
      <c r="D41" s="53"/>
      <c r="E41" s="53"/>
      <c r="F41" s="53"/>
      <c r="G41" s="53"/>
    </row>
    <row r="42" spans="2:7" ht="12.75">
      <c r="B42" s="53"/>
      <c r="C42" s="53"/>
      <c r="D42" s="53"/>
      <c r="E42" s="53"/>
      <c r="F42" s="53"/>
      <c r="G42" s="53"/>
    </row>
    <row r="43" spans="2:7" ht="12.75">
      <c r="B43" s="53"/>
      <c r="C43" s="53"/>
      <c r="D43" s="53"/>
      <c r="E43" s="53"/>
      <c r="F43" s="53"/>
      <c r="G43" s="53"/>
    </row>
  </sheetData>
  <sheetProtection selectLockedCells="1" selectUnlockedCells="1"/>
  <mergeCells count="28">
    <mergeCell ref="A1:I1"/>
    <mergeCell ref="D2:G2"/>
    <mergeCell ref="D3:G3"/>
    <mergeCell ref="D7:E7"/>
    <mergeCell ref="H7:I7"/>
    <mergeCell ref="K7:K9"/>
    <mergeCell ref="L7:L9"/>
    <mergeCell ref="M7:O7"/>
    <mergeCell ref="P7:P9"/>
    <mergeCell ref="Q7:Q9"/>
    <mergeCell ref="A8:A11"/>
    <mergeCell ref="B8:B11"/>
    <mergeCell ref="C8:C11"/>
    <mergeCell ref="A12:A15"/>
    <mergeCell ref="B12:B15"/>
    <mergeCell ref="C12:C15"/>
    <mergeCell ref="A16:A19"/>
    <mergeCell ref="B16:B19"/>
    <mergeCell ref="C16:C19"/>
    <mergeCell ref="A20:A23"/>
    <mergeCell ref="B20:B23"/>
    <mergeCell ref="C20:C23"/>
    <mergeCell ref="A24:A27"/>
    <mergeCell ref="B24:B27"/>
    <mergeCell ref="C24:C27"/>
    <mergeCell ref="A28:A31"/>
    <mergeCell ref="B28:B31"/>
    <mergeCell ref="C28:C31"/>
  </mergeCells>
  <conditionalFormatting sqref="B8:C31 F8:F31 G12:G31">
    <cfRule type="expression" priority="1" dxfId="0" stopIfTrue="1">
      <formula>NOT(ISERROR(SEARCH("Pause",B8)))</formula>
    </cfRule>
  </conditionalFormatting>
  <conditionalFormatting sqref="D8:D31">
    <cfRule type="expression" priority="2" dxfId="0" stopIfTrue="1">
      <formula>NOT(ISERROR(SEARCH("Pause",D8)))</formula>
    </cfRule>
  </conditionalFormatting>
  <conditionalFormatting sqref="E8:E31">
    <cfRule type="expression" priority="3" dxfId="0" stopIfTrue="1">
      <formula>NOT(ISERROR(SEARCH("Pause",E8)))</formula>
    </cfRule>
  </conditionalFormatting>
  <conditionalFormatting sqref="G8:G11">
    <cfRule type="expression" priority="4" dxfId="0" stopIfTrue="1">
      <formula>NOT(ISERROR(SEARCH("Pause",G8)))</formula>
    </cfRule>
  </conditionalFormatting>
  <conditionalFormatting sqref="H8:H31">
    <cfRule type="expression" priority="5" dxfId="0" stopIfTrue="1">
      <formula>NOT(ISERROR(SEARCH("Pause",H8)))</formula>
    </cfRule>
  </conditionalFormatting>
  <conditionalFormatting sqref="I8:I31">
    <cfRule type="expression" priority="6" dxfId="0" stopIfTrue="1">
      <formula>NOT(ISERROR(SEARCH("Pause",I8)))</formula>
    </cfRule>
  </conditionalFormatting>
  <conditionalFormatting sqref="K10:L17">
    <cfRule type="expression" priority="7" dxfId="0" stopIfTrue="1">
      <formula>NOT(ISERROR(SEARCH("Pause",K10)))</formula>
    </cfRule>
  </conditionalFormatting>
  <conditionalFormatting sqref="M9:O9">
    <cfRule type="expression" priority="8" dxfId="0" stopIfTrue="1">
      <formula>NOT(ISERROR(SEARCH("Pause",M9)))</formula>
    </cfRule>
  </conditionalFormatting>
  <dataValidations count="1">
    <dataValidation type="list" operator="equal" allowBlank="1" showErrorMessage="1" sqref="G8:G11">
      <formula1>$M$9:$O$9</formula1>
    </dataValidation>
  </dataValidation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workbookViewId="0" topLeftCell="A1">
      <selection activeCell="J3" sqref="J3"/>
    </sheetView>
  </sheetViews>
  <sheetFormatPr defaultColWidth="11.421875" defaultRowHeight="12.75"/>
  <cols>
    <col min="1" max="1" width="5.7109375" style="1" customWidth="1"/>
    <col min="2" max="3" width="6.7109375" style="1" customWidth="1"/>
    <col min="4" max="4" width="15.8515625" style="1" customWidth="1"/>
    <col min="5" max="5" width="7.7109375" style="1" customWidth="1"/>
    <col min="6" max="6" width="5.7109375" style="1" customWidth="1"/>
    <col min="7" max="7" width="14.8515625" style="1" customWidth="1"/>
    <col min="8" max="8" width="15.8515625" style="1" customWidth="1"/>
    <col min="9" max="9" width="7.7109375" style="1" customWidth="1"/>
    <col min="10" max="10" width="13.00390625" style="1" customWidth="1"/>
    <col min="11" max="11" width="15.8515625" style="1" customWidth="1"/>
    <col min="12" max="12" width="7.421875" style="1" customWidth="1"/>
    <col min="13" max="13" width="11.7109375" style="1" customWidth="1"/>
    <col min="14" max="16384" width="10.710937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3"/>
      <c r="C2" s="3"/>
      <c r="D2" s="4" t="s">
        <v>1</v>
      </c>
      <c r="E2" s="4"/>
      <c r="F2" s="4"/>
      <c r="G2" s="4"/>
      <c r="H2" s="3"/>
      <c r="I2" s="3"/>
    </row>
    <row r="3" spans="1:9" ht="12.75">
      <c r="A3" s="5"/>
      <c r="B3" s="3"/>
      <c r="C3" s="3"/>
      <c r="D3" s="6" t="s">
        <v>37</v>
      </c>
      <c r="E3" s="6"/>
      <c r="F3" s="6"/>
      <c r="G3" s="6"/>
      <c r="H3" s="3"/>
      <c r="I3" s="3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5" customHeight="1">
      <c r="A5" s="8" t="s">
        <v>3</v>
      </c>
      <c r="B5" s="47">
        <v>0.375</v>
      </c>
      <c r="D5" s="8" t="s">
        <v>4</v>
      </c>
      <c r="E5" s="47">
        <v>0.004861111111111111</v>
      </c>
      <c r="H5" s="8" t="s">
        <v>5</v>
      </c>
      <c r="I5" s="47">
        <v>0.001388888888888889</v>
      </c>
    </row>
    <row r="6" spans="1:9" ht="1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17" ht="15" customHeight="1">
      <c r="A7" s="12" t="s">
        <v>6</v>
      </c>
      <c r="B7" s="12" t="s">
        <v>7</v>
      </c>
      <c r="C7" s="12" t="s">
        <v>8</v>
      </c>
      <c r="D7" s="12" t="s">
        <v>9</v>
      </c>
      <c r="E7" s="12"/>
      <c r="F7" s="12" t="s">
        <v>10</v>
      </c>
      <c r="G7" s="12" t="s">
        <v>11</v>
      </c>
      <c r="H7" s="12" t="s">
        <v>12</v>
      </c>
      <c r="I7" s="12"/>
      <c r="K7" s="12" t="s">
        <v>13</v>
      </c>
      <c r="L7" s="13" t="s">
        <v>14</v>
      </c>
      <c r="M7" s="14" t="s">
        <v>11</v>
      </c>
      <c r="N7" s="14"/>
      <c r="O7" s="14"/>
      <c r="P7" s="13" t="s">
        <v>15</v>
      </c>
      <c r="Q7" s="14" t="s">
        <v>16</v>
      </c>
    </row>
    <row r="8" spans="1:17" ht="15" customHeight="1">
      <c r="A8" s="48">
        <v>1</v>
      </c>
      <c r="B8" s="17">
        <f>B5</f>
        <v>0.375</v>
      </c>
      <c r="C8" s="17">
        <f>B5+E5</f>
        <v>0.3798611111111111</v>
      </c>
      <c r="D8" s="22" t="str">
        <f>K10</f>
        <v>SC Rondorf</v>
      </c>
      <c r="E8" s="23">
        <f>L10</f>
        <v>1</v>
      </c>
      <c r="F8" s="38">
        <v>1</v>
      </c>
      <c r="G8" s="46" t="s">
        <v>18</v>
      </c>
      <c r="H8" s="22" t="str">
        <f>K11</f>
        <v>SpVg Flittard</v>
      </c>
      <c r="I8" s="23">
        <f>L11</f>
        <v>1</v>
      </c>
      <c r="K8" s="12"/>
      <c r="L8" s="13"/>
      <c r="M8" s="13">
        <v>1</v>
      </c>
      <c r="N8" s="13">
        <v>2</v>
      </c>
      <c r="O8" s="13">
        <v>3</v>
      </c>
      <c r="P8" s="13"/>
      <c r="Q8" s="14"/>
    </row>
    <row r="9" spans="1:17" ht="12.75">
      <c r="A9" s="48"/>
      <c r="B9" s="17"/>
      <c r="C9" s="17"/>
      <c r="D9" s="22" t="str">
        <f>K12</f>
        <v>Vorwärts Spoho</v>
      </c>
      <c r="E9" s="23">
        <f>L12</f>
        <v>1</v>
      </c>
      <c r="F9" s="38">
        <v>2</v>
      </c>
      <c r="G9" s="46" t="s">
        <v>17</v>
      </c>
      <c r="H9" s="22" t="str">
        <f>K13</f>
        <v>SpVg Flittard</v>
      </c>
      <c r="I9" s="23">
        <f>L13</f>
        <v>2</v>
      </c>
      <c r="K9" s="12"/>
      <c r="L9" s="13"/>
      <c r="M9" s="50" t="s">
        <v>18</v>
      </c>
      <c r="N9" s="50" t="s">
        <v>17</v>
      </c>
      <c r="O9" s="50"/>
      <c r="P9" s="13"/>
      <c r="Q9" s="14"/>
    </row>
    <row r="10" spans="1:17" ht="12.75">
      <c r="A10" s="48"/>
      <c r="B10" s="17"/>
      <c r="C10" s="17"/>
      <c r="D10" s="22" t="str">
        <f>K14</f>
        <v>SpVg Flittard</v>
      </c>
      <c r="E10" s="23">
        <f>L14</f>
        <v>3</v>
      </c>
      <c r="F10" s="38">
        <v>3</v>
      </c>
      <c r="G10" s="46" t="s">
        <v>17</v>
      </c>
      <c r="H10" s="22" t="str">
        <f>K15</f>
        <v>Vorwärts Spoho</v>
      </c>
      <c r="I10" s="23">
        <f>L15</f>
        <v>2</v>
      </c>
      <c r="K10" s="45" t="s">
        <v>38</v>
      </c>
      <c r="L10" s="46">
        <v>1</v>
      </c>
      <c r="M10" s="27">
        <f>_xlfn.COUNTIFS(G:G,M9,D:D,K10,E:E,L10)+_xlfn.COUNTIFS(G:G,M9,H:H,K10,I:I,L10)-_xlfn.COUNTIFS(G:G,M9,D:D,K10,E:E,L10,H:H,"Pause")-_xlfn.COUNTIFS(G:G,M9,H:H,K10,I:I,L10,D:D,"Pause")</f>
        <v>2</v>
      </c>
      <c r="N10" s="27">
        <f>_xlfn.COUNTIFS(G:G,N9,D:D,K10,E:E,L10)+_xlfn.COUNTIFS(G:G,N9,H:H,K10,I:I,L10)-_xlfn.COUNTIFS(G:G,N9,D:D,K10,E:E,L10,H:H,"Pause")-_xlfn.COUNTIFS(G:G,N9,H:H,K10,I:I,L10,D:D,"Pause")</f>
        <v>3</v>
      </c>
      <c r="O10" s="27">
        <f>_xlfn.COUNTIFS(G:G,O9,D:D,K10,E:E,L10)+_xlfn.COUNTIFS(G:G,O9,H:H,K10,I:I,L10)-_xlfn.COUNTIFS(G:G,O9,D:D,K10,E:E,L10,H:H,"Pause")-_xlfn.COUNTIFS(G:G,O9,H:H,K10,I:I,L10,D:D,"Pause")</f>
        <v>0</v>
      </c>
      <c r="P10" s="27">
        <f>SUM(M10:O10)</f>
        <v>5</v>
      </c>
      <c r="Q10" s="27">
        <f>_xlfn.COUNTIFS(D:D,K10,H:H,K10,E:E,L10)+_xlfn.COUNTIFS(D:D,K10,H:H,K10,I:I,L10)</f>
        <v>0</v>
      </c>
    </row>
    <row r="11" spans="1:19" ht="12.75">
      <c r="A11" s="52">
        <v>2</v>
      </c>
      <c r="B11" s="30">
        <f>B8+E5+I5</f>
        <v>0.38125</v>
      </c>
      <c r="C11" s="30">
        <f>C8+E5+I5</f>
        <v>0.38611111111111107</v>
      </c>
      <c r="D11" s="35" t="str">
        <f>K11</f>
        <v>SpVg Flittard</v>
      </c>
      <c r="E11" s="36">
        <f>L11</f>
        <v>1</v>
      </c>
      <c r="F11" s="41">
        <v>1</v>
      </c>
      <c r="G11" s="42" t="str">
        <f>G8</f>
        <v>Minitore</v>
      </c>
      <c r="H11" s="35" t="str">
        <f>K14</f>
        <v>SpVg Flittard</v>
      </c>
      <c r="I11" s="36">
        <f>L14</f>
        <v>3</v>
      </c>
      <c r="K11" s="45" t="s">
        <v>39</v>
      </c>
      <c r="L11" s="46">
        <v>1</v>
      </c>
      <c r="M11" s="27">
        <f>_xlfn.COUNTIFS(G:G,M9,D:D,K11,E:E,L11)+_xlfn.COUNTIFS(G:G,M9,H:H,K11,I:I,L11)-_xlfn.COUNTIFS(G:G,M9,D:D,K11,E:E,L11,H:H,"Pause")-_xlfn.COUNTIFS(G:G,M9,H:H,K11,I:I,L11,D:D,"Pause")</f>
        <v>2</v>
      </c>
      <c r="N11" s="27">
        <f>_xlfn.COUNTIFS(G:G,N9,D:D,K11,E:E,L11)+_xlfn.COUNTIFS(G:G,N9,H:H,K11,I:I,L11)-_xlfn.COUNTIFS(G:G,N9,D:D,K11,E:E,L11,H:H,"Pause")-_xlfn.COUNTIFS(G:G,N9,H:H,K11,I:I,L11,D:D,"Pause")</f>
        <v>3</v>
      </c>
      <c r="O11" s="27">
        <f>_xlfn.COUNTIFS(G:G,O9,D:D,K11,E:E,L11)+_xlfn.COUNTIFS(G:G,O9,H:H,K11,I:I,L11)-_xlfn.COUNTIFS(G:G,O9,D:D,K11,E:E,L11,H:H,"Pause")-_xlfn.COUNTIFS(G:G,O9,H:H,K11,I:I,L11,D:D,"Pause")</f>
        <v>0</v>
      </c>
      <c r="P11" s="27">
        <f>SUM(M11:O11)</f>
        <v>5</v>
      </c>
      <c r="Q11" s="27">
        <f>_xlfn.COUNTIFS(D:D,K11,H:H,K11,E:E,L11)+_xlfn.COUNTIFS(D:D,K11,H:H,K11,I:I,L11)</f>
        <v>2</v>
      </c>
      <c r="S11" s="1" t="s">
        <v>23</v>
      </c>
    </row>
    <row r="12" spans="1:17" ht="12.75">
      <c r="A12" s="52"/>
      <c r="B12" s="30"/>
      <c r="C12" s="30"/>
      <c r="D12" s="35" t="str">
        <f>K10</f>
        <v>SC Rondorf</v>
      </c>
      <c r="E12" s="36">
        <f>L10</f>
        <v>1</v>
      </c>
      <c r="F12" s="41">
        <v>2</v>
      </c>
      <c r="G12" s="42" t="str">
        <f>G9</f>
        <v>Jugendtore</v>
      </c>
      <c r="H12" s="35" t="str">
        <f>K12</f>
        <v>Vorwärts Spoho</v>
      </c>
      <c r="I12" s="36">
        <f>L12</f>
        <v>1</v>
      </c>
      <c r="K12" s="45" t="s">
        <v>20</v>
      </c>
      <c r="L12" s="46">
        <v>1</v>
      </c>
      <c r="M12" s="27">
        <f>_xlfn.COUNTIFS(G:G,M9,D:D,K12,E:E,L12)+_xlfn.COUNTIFS(G:G,M9,H:H,K12,I:I,L12)-_xlfn.COUNTIFS(G:G,M9,D:D,K12,E:E,L12,H:H,"Pause")-_xlfn.COUNTIFS(G:G,M9,H:H,K12,I:I,L12,D:D,"Pause")</f>
        <v>1</v>
      </c>
      <c r="N12" s="27">
        <f>_xlfn.COUNTIFS(G:G,N9,D:D,K12,E:E,L12)+_xlfn.COUNTIFS(G:G,N9,H:H,K12,I:I,L12)-_xlfn.COUNTIFS(G:G,N9,D:D,K12,E:E,L12,H:H,"Pause")-_xlfn.COUNTIFS(G:G,N9,H:H,K12,I:I,L12,D:D,"Pause")</f>
        <v>4</v>
      </c>
      <c r="O12" s="27">
        <f>_xlfn.COUNTIFS(G:G,O9,D:D,K12,E:E,L12)+_xlfn.COUNTIFS(G:G,O9,H:H,K12,I:I,L12)-_xlfn.COUNTIFS(G:G,O9,D:D,K12,E:E,L12,H:H,"Pause")-_xlfn.COUNTIFS(G:G,O9,H:H,K12,I:I,L12,D:D,"Pause")</f>
        <v>0</v>
      </c>
      <c r="P12" s="27">
        <f>SUM(M12:O12)</f>
        <v>5</v>
      </c>
      <c r="Q12" s="27">
        <f>_xlfn.COUNTIFS(D:D,K12,H:H,K12,E:E,L12)+_xlfn.COUNTIFS(D:D,K12,H:H,K12,I:I,L12)</f>
        <v>1</v>
      </c>
    </row>
    <row r="13" spans="1:17" ht="12.75">
      <c r="A13" s="52"/>
      <c r="B13" s="30"/>
      <c r="C13" s="30"/>
      <c r="D13" s="35" t="str">
        <f>K13</f>
        <v>SpVg Flittard</v>
      </c>
      <c r="E13" s="36">
        <f>L13</f>
        <v>2</v>
      </c>
      <c r="F13" s="41">
        <v>3</v>
      </c>
      <c r="G13" s="42" t="str">
        <f>G10</f>
        <v>Jugendtore</v>
      </c>
      <c r="H13" s="35" t="str">
        <f>K15</f>
        <v>Vorwärts Spoho</v>
      </c>
      <c r="I13" s="36">
        <f>L15</f>
        <v>2</v>
      </c>
      <c r="K13" s="45" t="s">
        <v>39</v>
      </c>
      <c r="L13" s="46">
        <v>2</v>
      </c>
      <c r="M13" s="27">
        <f>_xlfn.COUNTIFS(G:G,M9,D:D,K13,E:E,L13)+_xlfn.COUNTIFS(G:G,M9,H:H,K13,I:I,L13)-_xlfn.COUNTIFS(G:G,M9,D:D,K13,E:E,L13,H:H,"Pause")-_xlfn.COUNTIFS(G:G,M9,H:H,K13,I:I,L13,D:D,"Pause")</f>
        <v>2</v>
      </c>
      <c r="N13" s="27">
        <f>_xlfn.COUNTIFS(G:G,N9,D:D,K13,E:E,L13)+_xlfn.COUNTIFS(G:G,N9,H:H,K13,I:I,L13)-_xlfn.COUNTIFS(G:G,N9,D:D,K13,E:E,L13,H:H,"Pause")-_xlfn.COUNTIFS(G:G,N9,H:H,K13,I:I,L13,D:D,"Pause")</f>
        <v>3</v>
      </c>
      <c r="O13" s="27">
        <f>_xlfn.COUNTIFS(G:G,O9,D:D,K13,E:E,L13)+_xlfn.COUNTIFS(G:G,O9,H:H,K13,I:I,L13)-_xlfn.COUNTIFS(G:G,O9,D:D,K13,E:E,L13,H:H,"Pause")-_xlfn.COUNTIFS(G:G,O9,H:H,K13,I:I,L13,D:D,"Pause")</f>
        <v>0</v>
      </c>
      <c r="P13" s="27">
        <f>SUM(M13:O13)</f>
        <v>5</v>
      </c>
      <c r="Q13" s="27">
        <f>_xlfn.COUNTIFS(D:D,K13,H:H,K13,E:E,L13)+_xlfn.COUNTIFS(D:D,K13,H:H,K13,I:I,L13)</f>
        <v>2</v>
      </c>
    </row>
    <row r="14" spans="1:17" ht="12.75">
      <c r="A14" s="48">
        <v>3</v>
      </c>
      <c r="B14" s="17">
        <f>B11+E5+I5</f>
        <v>0.38749999999999996</v>
      </c>
      <c r="C14" s="17">
        <f>C11+E5+I5</f>
        <v>0.39236111111111105</v>
      </c>
      <c r="D14" s="22" t="str">
        <f>K15</f>
        <v>Vorwärts Spoho</v>
      </c>
      <c r="E14" s="23">
        <f>L15</f>
        <v>2</v>
      </c>
      <c r="F14" s="38">
        <v>1</v>
      </c>
      <c r="G14" s="43" t="str">
        <f>G8</f>
        <v>Minitore</v>
      </c>
      <c r="H14" s="22" t="str">
        <f>K12</f>
        <v>Vorwärts Spoho</v>
      </c>
      <c r="I14" s="23">
        <f>L12</f>
        <v>1</v>
      </c>
      <c r="K14" s="45" t="s">
        <v>39</v>
      </c>
      <c r="L14" s="46">
        <v>3</v>
      </c>
      <c r="M14" s="27">
        <f>_xlfn.COUNTIFS(G:G,M9,D:D,K14,E:E,L14)+_xlfn.COUNTIFS(G:G,M9,H:H,K14,I:I,L14)-_xlfn.COUNTIFS(G:G,M9,D:D,K14,E:E,L14,H:H,"Pause")-_xlfn.COUNTIFS(G:G,M9,H:H,K14,I:I,L14,D:D,"Pause")</f>
        <v>2</v>
      </c>
      <c r="N14" s="27">
        <f>_xlfn.COUNTIFS(G:G,N9,D:D,K14,E:E,L14)+_xlfn.COUNTIFS(G:G,N9,H:H,K14,I:I,L14)-_xlfn.COUNTIFS(G:G,N9,D:D,K14,E:E,L14,H:H,"Pause")-_xlfn.COUNTIFS(G:G,N9,H:H,K14,I:I,L14,D:D,"Pause")</f>
        <v>3</v>
      </c>
      <c r="O14" s="27">
        <f>_xlfn.COUNTIFS(G:G,O9,D:D,K14,E:E,L14)+_xlfn.COUNTIFS(G:G,O9,H:H,K14,I:I,L14)-_xlfn.COUNTIFS(G:G,O9,D:D,K14,E:E,L14,H:H,"Pause")-_xlfn.COUNTIFS(G:G,O9,H:H,K14,I:I,L14,D:D,"Pause")</f>
        <v>0</v>
      </c>
      <c r="P14" s="27">
        <f>SUM(M14:O14)</f>
        <v>5</v>
      </c>
      <c r="Q14" s="27">
        <f>_xlfn.COUNTIFS(D:D,K14,H:H,K14,E:E,L14)+_xlfn.COUNTIFS(D:D,K14,H:H,K14,I:I,L14)</f>
        <v>2</v>
      </c>
    </row>
    <row r="15" spans="1:17" ht="12.75">
      <c r="A15" s="48"/>
      <c r="B15" s="17"/>
      <c r="C15" s="17"/>
      <c r="D15" s="22" t="str">
        <f>K11</f>
        <v>SpVg Flittard</v>
      </c>
      <c r="E15" s="23">
        <f>L11</f>
        <v>1</v>
      </c>
      <c r="F15" s="38">
        <v>2</v>
      </c>
      <c r="G15" s="43" t="str">
        <f>G9</f>
        <v>Jugendtore</v>
      </c>
      <c r="H15" s="22" t="str">
        <f>K13</f>
        <v>SpVg Flittard</v>
      </c>
      <c r="I15" s="23">
        <f>L13</f>
        <v>2</v>
      </c>
      <c r="K15" s="45" t="s">
        <v>20</v>
      </c>
      <c r="L15" s="46">
        <v>2</v>
      </c>
      <c r="M15" s="27">
        <f>_xlfn.COUNTIFS(G:G,M9,D:D,K15,E:E,L15)+_xlfn.COUNTIFS(G:G,M9,H:H,K15,I:I,L15)-_xlfn.COUNTIFS(G:G,M9,D:D,K15,E:E,L15,H:H,"Pause")-_xlfn.COUNTIFS(G:G,M9,H:H,K15,I:I,L15,D:D,"Pause")</f>
        <v>1</v>
      </c>
      <c r="N15" s="27">
        <f>_xlfn.COUNTIFS(G:G,N9,D:D,K15,E:E,L15)+_xlfn.COUNTIFS(G:G,N9,H:H,K15,I:I,L15)-_xlfn.COUNTIFS(G:G,N9,D:D,K15,E:E,L15,H:H,"Pause")-_xlfn.COUNTIFS(G:G,N9,H:H,K15,I:I,L15,D:D,"Pause")</f>
        <v>4</v>
      </c>
      <c r="O15" s="27">
        <f>_xlfn.COUNTIFS(G:G,O9,D:D,K15,E:E,L15)+_xlfn.COUNTIFS(G:G,O9,H:H,K15,I:I,L15)-_xlfn.COUNTIFS(G:G,O9,D:D,K15,E:E,L15,H:H,"Pause")-_xlfn.COUNTIFS(G:G,O9,H:H,K15,I:I,L15,D:D,"Pause")</f>
        <v>0</v>
      </c>
      <c r="P15" s="27">
        <f>SUM(M15:O15)</f>
        <v>5</v>
      </c>
      <c r="Q15" s="27">
        <f>_xlfn.COUNTIFS(D:D,K15,H:H,K15,E:E,L15)+_xlfn.COUNTIFS(D:D,K15,H:H,K15,I:I,L15)</f>
        <v>1</v>
      </c>
    </row>
    <row r="16" spans="1:9" ht="12.75">
      <c r="A16" s="48"/>
      <c r="B16" s="17"/>
      <c r="C16" s="17"/>
      <c r="D16" s="22" t="str">
        <f>K14</f>
        <v>SpVg Flittard</v>
      </c>
      <c r="E16" s="23">
        <f>L14</f>
        <v>3</v>
      </c>
      <c r="F16" s="38">
        <v>3</v>
      </c>
      <c r="G16" s="43" t="str">
        <f>G10</f>
        <v>Jugendtore</v>
      </c>
      <c r="H16" s="22" t="str">
        <f>K10</f>
        <v>SC Rondorf</v>
      </c>
      <c r="I16" s="23">
        <f>L10</f>
        <v>1</v>
      </c>
    </row>
    <row r="17" spans="1:9" ht="12.75">
      <c r="A17" s="52">
        <v>4</v>
      </c>
      <c r="B17" s="30">
        <f>B14+E5+I5</f>
        <v>0.39374999999999993</v>
      </c>
      <c r="C17" s="30">
        <f>C14+E5+I5</f>
        <v>0.398611111111111</v>
      </c>
      <c r="D17" s="35" t="str">
        <f>K10</f>
        <v>SC Rondorf</v>
      </c>
      <c r="E17" s="36">
        <f>L10</f>
        <v>1</v>
      </c>
      <c r="F17" s="41">
        <v>1</v>
      </c>
      <c r="G17" s="42" t="str">
        <f>G8</f>
        <v>Minitore</v>
      </c>
      <c r="H17" s="35" t="str">
        <f>K13</f>
        <v>SpVg Flittard</v>
      </c>
      <c r="I17" s="36">
        <f>L13</f>
        <v>2</v>
      </c>
    </row>
    <row r="18" spans="1:9" ht="12.75">
      <c r="A18" s="52"/>
      <c r="B18" s="30"/>
      <c r="C18" s="30"/>
      <c r="D18" s="35" t="str">
        <f>K15</f>
        <v>Vorwärts Spoho</v>
      </c>
      <c r="E18" s="36">
        <f>L15</f>
        <v>2</v>
      </c>
      <c r="F18" s="41">
        <v>2</v>
      </c>
      <c r="G18" s="42" t="str">
        <f>G9</f>
        <v>Jugendtore</v>
      </c>
      <c r="H18" s="35" t="str">
        <f>K11</f>
        <v>SpVg Flittard</v>
      </c>
      <c r="I18" s="36">
        <f>L11</f>
        <v>1</v>
      </c>
    </row>
    <row r="19" spans="1:9" ht="12.75">
      <c r="A19" s="52"/>
      <c r="B19" s="30"/>
      <c r="C19" s="30"/>
      <c r="D19" s="35" t="str">
        <f>K12</f>
        <v>Vorwärts Spoho</v>
      </c>
      <c r="E19" s="36">
        <f>L12</f>
        <v>1</v>
      </c>
      <c r="F19" s="41">
        <v>3</v>
      </c>
      <c r="G19" s="42" t="str">
        <f>G10</f>
        <v>Jugendtore</v>
      </c>
      <c r="H19" s="35" t="str">
        <f>K14</f>
        <v>SpVg Flittard</v>
      </c>
      <c r="I19" s="36">
        <f>L14</f>
        <v>3</v>
      </c>
    </row>
    <row r="20" spans="1:9" ht="12.75">
      <c r="A20" s="48">
        <v>5</v>
      </c>
      <c r="B20" s="17">
        <f>B17+E5+I5</f>
        <v>0.3999999999999999</v>
      </c>
      <c r="C20" s="17">
        <f>C17+E5+I5</f>
        <v>0.404861111111111</v>
      </c>
      <c r="D20" s="22" t="str">
        <f>K13</f>
        <v>SpVg Flittard</v>
      </c>
      <c r="E20" s="23">
        <f>L13</f>
        <v>2</v>
      </c>
      <c r="F20" s="38">
        <v>1</v>
      </c>
      <c r="G20" s="43" t="str">
        <f>G8</f>
        <v>Minitore</v>
      </c>
      <c r="H20" s="22" t="str">
        <f>K14</f>
        <v>SpVg Flittard</v>
      </c>
      <c r="I20" s="23">
        <f>L14</f>
        <v>3</v>
      </c>
    </row>
    <row r="21" spans="1:9" ht="12.75">
      <c r="A21" s="48"/>
      <c r="B21" s="17"/>
      <c r="C21" s="17"/>
      <c r="D21" s="22" t="str">
        <f>K11</f>
        <v>SpVg Flittard</v>
      </c>
      <c r="E21" s="23">
        <f>L11</f>
        <v>1</v>
      </c>
      <c r="F21" s="38">
        <v>2</v>
      </c>
      <c r="G21" s="43" t="str">
        <f>G9</f>
        <v>Jugendtore</v>
      </c>
      <c r="H21" s="22" t="str">
        <f>K12</f>
        <v>Vorwärts Spoho</v>
      </c>
      <c r="I21" s="23">
        <f>L12</f>
        <v>1</v>
      </c>
    </row>
    <row r="22" spans="1:9" ht="12.75">
      <c r="A22" s="48"/>
      <c r="B22" s="17"/>
      <c r="C22" s="17"/>
      <c r="D22" s="22" t="str">
        <f>K15</f>
        <v>Vorwärts Spoho</v>
      </c>
      <c r="E22" s="23">
        <f>L15</f>
        <v>2</v>
      </c>
      <c r="F22" s="38">
        <v>3</v>
      </c>
      <c r="G22" s="43" t="str">
        <f>G10</f>
        <v>Jugendtore</v>
      </c>
      <c r="H22" s="22" t="str">
        <f>K10</f>
        <v>SC Rondorf</v>
      </c>
      <c r="I22" s="23">
        <f>L10</f>
        <v>1</v>
      </c>
    </row>
  </sheetData>
  <sheetProtection selectLockedCells="1" selectUnlockedCells="1"/>
  <mergeCells count="25">
    <mergeCell ref="A1:I1"/>
    <mergeCell ref="D2:G2"/>
    <mergeCell ref="D3:G3"/>
    <mergeCell ref="D7:E7"/>
    <mergeCell ref="H7:I7"/>
    <mergeCell ref="K7:K9"/>
    <mergeCell ref="L7:L9"/>
    <mergeCell ref="M7:O7"/>
    <mergeCell ref="P7:P9"/>
    <mergeCell ref="Q7:Q9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</mergeCells>
  <conditionalFormatting sqref="B8:C22 F8:F22 G11:G22">
    <cfRule type="expression" priority="1" dxfId="0" stopIfTrue="1">
      <formula>NOT(ISERROR(SEARCH("Pause",B8)))</formula>
    </cfRule>
  </conditionalFormatting>
  <conditionalFormatting sqref="M9:O9">
    <cfRule type="expression" priority="2" dxfId="0" stopIfTrue="1">
      <formula>NOT(ISERROR(SEARCH("Pause",M9)))</formula>
    </cfRule>
  </conditionalFormatting>
  <conditionalFormatting sqref="D8:E22">
    <cfRule type="expression" priority="3" dxfId="0" stopIfTrue="1">
      <formula>NOT(ISERROR(SEARCH("Pause",D8)))</formula>
    </cfRule>
  </conditionalFormatting>
  <conditionalFormatting sqref="H8:I22">
    <cfRule type="expression" priority="4" dxfId="0" stopIfTrue="1">
      <formula>NOT(ISERROR(SEARCH("Pause",H8)))</formula>
    </cfRule>
  </conditionalFormatting>
  <conditionalFormatting sqref="K10:L15">
    <cfRule type="expression" priority="5" dxfId="0" stopIfTrue="1">
      <formula>NOT(ISERROR(SEARCH("Pause",K10)))</formula>
    </cfRule>
  </conditionalFormatting>
  <dataValidations count="1">
    <dataValidation type="list" operator="equal" allowBlank="1" showErrorMessage="1" sqref="G8:G10">
      <formula1>$M$9:$O$9</formula1>
    </dataValidation>
  </dataValidation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F13" sqref="F13"/>
    </sheetView>
  </sheetViews>
  <sheetFormatPr defaultColWidth="11.421875" defaultRowHeight="12.75"/>
  <cols>
    <col min="1" max="1" width="15.8515625" style="1" customWidth="1"/>
    <col min="2" max="2" width="7.7109375" style="1" customWidth="1"/>
    <col min="3" max="3" width="15.8515625" style="1" customWidth="1"/>
    <col min="4" max="16384" width="10.7109375" style="1" customWidth="1"/>
  </cols>
  <sheetData>
    <row r="1" spans="1:2" ht="12.75">
      <c r="A1" s="54" t="s">
        <v>40</v>
      </c>
      <c r="B1" s="54" t="s">
        <v>14</v>
      </c>
    </row>
    <row r="2" spans="1:2" ht="12.75">
      <c r="A2" s="55" t="s">
        <v>5</v>
      </c>
      <c r="B2" s="56" t="s">
        <v>5</v>
      </c>
    </row>
    <row r="3" spans="1:2" ht="12.75">
      <c r="A3" s="55" t="s">
        <v>29</v>
      </c>
      <c r="B3" s="56" t="s">
        <v>41</v>
      </c>
    </row>
    <row r="4" spans="1:2" ht="12.75">
      <c r="A4" s="55" t="s">
        <v>31</v>
      </c>
      <c r="B4" s="56" t="s">
        <v>42</v>
      </c>
    </row>
    <row r="5" spans="1:2" ht="12.75">
      <c r="A5" s="55" t="s">
        <v>25</v>
      </c>
      <c r="B5" s="56" t="s">
        <v>43</v>
      </c>
    </row>
    <row r="6" spans="1:2" ht="12.75">
      <c r="A6" s="55" t="s">
        <v>32</v>
      </c>
      <c r="B6" s="56" t="s">
        <v>44</v>
      </c>
    </row>
    <row r="7" spans="1:2" ht="12.75">
      <c r="A7" s="55" t="s">
        <v>45</v>
      </c>
      <c r="B7" s="56" t="s">
        <v>46</v>
      </c>
    </row>
    <row r="8" ht="12.75">
      <c r="A8" s="55" t="s">
        <v>28</v>
      </c>
    </row>
    <row r="9" ht="12.75">
      <c r="A9" s="55" t="s">
        <v>21</v>
      </c>
    </row>
    <row r="10" ht="12.75">
      <c r="A10" s="55" t="s">
        <v>47</v>
      </c>
    </row>
    <row r="11" ht="12.75">
      <c r="A11" s="55" t="s">
        <v>22</v>
      </c>
    </row>
    <row r="12" ht="12.75">
      <c r="A12" s="55" t="s">
        <v>48</v>
      </c>
    </row>
    <row r="13" ht="12.75">
      <c r="A13" s="55" t="s">
        <v>33</v>
      </c>
    </row>
    <row r="14" ht="12.75">
      <c r="A14" s="55" t="s">
        <v>38</v>
      </c>
    </row>
    <row r="15" ht="12.75">
      <c r="A15" s="55" t="s">
        <v>49</v>
      </c>
    </row>
    <row r="16" ht="12.75">
      <c r="A16" s="55" t="s">
        <v>39</v>
      </c>
    </row>
    <row r="17" ht="12.75">
      <c r="A17" s="55" t="s">
        <v>24</v>
      </c>
    </row>
    <row r="18" ht="12.75">
      <c r="A18" s="55" t="s">
        <v>27</v>
      </c>
    </row>
    <row r="19" ht="12.75">
      <c r="A19" s="55" t="s">
        <v>20</v>
      </c>
    </row>
  </sheetData>
  <sheetProtection selectLockedCells="1" selectUnlockedCells="1"/>
  <conditionalFormatting sqref="A2:B2">
    <cfRule type="expression" priority="1" dxfId="0" stopIfTrue="1">
      <formula>NOT(ISERROR(SEARCH("Pause",A2)))</formula>
    </cfRule>
  </conditionalFormatting>
  <printOptions/>
  <pageMargins left="0.7" right="0.7" top="0.7875" bottom="0.78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11.421875" defaultRowHeight="12.75"/>
  <cols>
    <col min="1" max="1" width="10.7109375" style="1" customWidth="1"/>
    <col min="2" max="2" width="84.421875" style="1" customWidth="1"/>
    <col min="3" max="16384" width="10.7109375" style="1" customWidth="1"/>
  </cols>
  <sheetData>
    <row r="1" spans="1:2" ht="12.75">
      <c r="A1" s="57">
        <v>43888</v>
      </c>
      <c r="B1" s="1" t="s">
        <v>50</v>
      </c>
    </row>
    <row r="2" spans="1:2" ht="12.75">
      <c r="A2" s="57">
        <v>43889</v>
      </c>
      <c r="B2" s="1" t="s">
        <v>51</v>
      </c>
    </row>
    <row r="3" ht="12.75">
      <c r="B3" s="1" t="s">
        <v>52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Staack</cp:lastModifiedBy>
  <dcterms:modified xsi:type="dcterms:W3CDTF">2023-06-04T09:26:02Z</dcterms:modified>
  <cp:category/>
  <cp:version/>
  <cp:contentType/>
  <cp:contentStatus/>
  <cp:revision>6</cp:revision>
</cp:coreProperties>
</file>